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★新・臨床疫学部ホームページ　テーマ別研究\★次回掲載ファイル\★次回掲載ファイル200127\"/>
    </mc:Choice>
  </mc:AlternateContent>
  <xr:revisionPtr revIDLastSave="0" documentId="13_ncr:1_{C10F9CE2-52B7-418F-9987-0DEEFB3FF195}" xr6:coauthVersionLast="45" xr6:coauthVersionMax="45" xr10:uidLastSave="{00000000-0000-0000-0000-000000000000}"/>
  <bookViews>
    <workbookView xWindow="20520" yWindow="870" windowWidth="30765" windowHeight="20760" xr2:uid="{00000000-000D-0000-FFFF-FFFF00000000}"/>
  </bookViews>
  <sheets>
    <sheet name="患者数" sheetId="1" r:id="rId1"/>
    <sheet name="推定届出率" sheetId="2" r:id="rId2"/>
    <sheet name="出生国" sheetId="3" r:id="rId3"/>
  </sheets>
  <definedNames>
    <definedName name="test" localSheetId="2">出生国!$A$2:$H$12</definedName>
    <definedName name="test_1" localSheetId="2">出生国!$A$16:$H$26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2" l="1"/>
  <c r="O12" i="2" l="1"/>
  <c r="H14" i="2"/>
  <c r="I14" i="2" s="1"/>
  <c r="H12" i="2"/>
  <c r="L14" i="2"/>
  <c r="L12" i="2" l="1"/>
  <c r="M14" i="3" l="1"/>
  <c r="M13" i="3" l="1"/>
  <c r="M24" i="3" s="1"/>
  <c r="K13" i="3"/>
  <c r="K14" i="3"/>
  <c r="L14" i="3" s="1"/>
  <c r="I13" i="3"/>
  <c r="I24" i="3" s="1"/>
  <c r="J24" i="3" s="1"/>
  <c r="I14" i="3"/>
  <c r="N13" i="3"/>
  <c r="N14" i="3"/>
  <c r="J13" i="3"/>
  <c r="J14" i="3"/>
  <c r="N24" i="3" l="1"/>
  <c r="K24" i="3"/>
  <c r="L13" i="3"/>
  <c r="B28" i="1"/>
  <c r="C28" i="1"/>
  <c r="D28" i="1"/>
  <c r="B29" i="1"/>
  <c r="C29" i="1"/>
  <c r="D29" i="1"/>
  <c r="L24" i="3" l="1"/>
  <c r="I12" i="3"/>
  <c r="I11" i="3"/>
  <c r="I10" i="3"/>
  <c r="I9" i="3"/>
  <c r="I8" i="3"/>
  <c r="I7" i="3"/>
  <c r="I6" i="3"/>
  <c r="I5" i="3"/>
  <c r="I4" i="3"/>
  <c r="I3" i="3"/>
  <c r="I15" i="3" s="1"/>
  <c r="I20" i="3" l="1"/>
  <c r="I23" i="3"/>
  <c r="J23" i="3" s="1"/>
  <c r="I22" i="3"/>
  <c r="I21" i="3"/>
  <c r="J21" i="3" s="1"/>
  <c r="I19" i="3"/>
  <c r="J19" i="3" l="1"/>
  <c r="I25" i="3"/>
  <c r="D20" i="1"/>
  <c r="D19" i="1"/>
  <c r="D21" i="1"/>
  <c r="D22" i="1"/>
  <c r="D23" i="1"/>
  <c r="D24" i="1"/>
  <c r="D25" i="1"/>
  <c r="D26" i="1"/>
  <c r="D27" i="1"/>
  <c r="D18" i="1"/>
  <c r="M4" i="3" l="1"/>
  <c r="N4" i="3" s="1"/>
  <c r="M5" i="3"/>
  <c r="N5" i="3" s="1"/>
  <c r="M6" i="3"/>
  <c r="N6" i="3" s="1"/>
  <c r="M7" i="3"/>
  <c r="N7" i="3" s="1"/>
  <c r="M8" i="3"/>
  <c r="N8" i="3" s="1"/>
  <c r="M9" i="3"/>
  <c r="M10" i="3"/>
  <c r="N10" i="3" s="1"/>
  <c r="M11" i="3"/>
  <c r="M23" i="3" s="1"/>
  <c r="N23" i="3" s="1"/>
  <c r="M12" i="3"/>
  <c r="N12" i="3" s="1"/>
  <c r="M3" i="3"/>
  <c r="K4" i="3"/>
  <c r="L4" i="3" s="1"/>
  <c r="K5" i="3"/>
  <c r="K6" i="3"/>
  <c r="L6" i="3" s="1"/>
  <c r="K7" i="3"/>
  <c r="K8" i="3"/>
  <c r="L8" i="3" s="1"/>
  <c r="K9" i="3"/>
  <c r="K10" i="3"/>
  <c r="L10" i="3" s="1"/>
  <c r="K11" i="3"/>
  <c r="K12" i="3"/>
  <c r="L12" i="3" s="1"/>
  <c r="K3" i="3"/>
  <c r="K15" i="3" s="1"/>
  <c r="J7" i="3"/>
  <c r="J12" i="3"/>
  <c r="J4" i="3"/>
  <c r="J20" i="3"/>
  <c r="J6" i="3"/>
  <c r="J8" i="3"/>
  <c r="J9" i="3"/>
  <c r="J10" i="3"/>
  <c r="J3" i="3"/>
  <c r="K12" i="2"/>
  <c r="I12" i="2"/>
  <c r="K10" i="2"/>
  <c r="L10" i="2" s="1"/>
  <c r="H10" i="2"/>
  <c r="I10" i="2" s="1"/>
  <c r="O9" i="2"/>
  <c r="O8" i="2"/>
  <c r="K8" i="2"/>
  <c r="L8" i="2" s="1"/>
  <c r="H8" i="2"/>
  <c r="I8" i="2" s="1"/>
  <c r="O6" i="2"/>
  <c r="K6" i="2"/>
  <c r="L6" i="2" s="1"/>
  <c r="H6" i="2"/>
  <c r="I6" i="2" s="1"/>
  <c r="O5" i="2"/>
  <c r="K4" i="2"/>
  <c r="L4" i="2" s="1"/>
  <c r="H4" i="2"/>
  <c r="I4" i="2" s="1"/>
  <c r="C18" i="1"/>
  <c r="B20" i="1"/>
  <c r="B21" i="1"/>
  <c r="C22" i="1"/>
  <c r="B24" i="1"/>
  <c r="B25" i="1"/>
  <c r="C26" i="1"/>
  <c r="K23" i="3" l="1"/>
  <c r="M19" i="3"/>
  <c r="M15" i="3"/>
  <c r="K21" i="3"/>
  <c r="L21" i="3" s="1"/>
  <c r="L11" i="3"/>
  <c r="L7" i="3"/>
  <c r="K19" i="3"/>
  <c r="K22" i="3"/>
  <c r="L22" i="3" s="1"/>
  <c r="L5" i="3"/>
  <c r="K20" i="3"/>
  <c r="L20" i="3" s="1"/>
  <c r="B26" i="1"/>
  <c r="B18" i="1"/>
  <c r="C23" i="1"/>
  <c r="M22" i="3"/>
  <c r="N22" i="3" s="1"/>
  <c r="J11" i="3"/>
  <c r="B22" i="1"/>
  <c r="L23" i="3"/>
  <c r="C27" i="1"/>
  <c r="C19" i="1"/>
  <c r="M21" i="3"/>
  <c r="N21" i="3" s="1"/>
  <c r="N11" i="3"/>
  <c r="J22" i="3"/>
  <c r="N19" i="3"/>
  <c r="B27" i="1"/>
  <c r="C24" i="1"/>
  <c r="B23" i="1"/>
  <c r="C20" i="1"/>
  <c r="B19" i="1"/>
  <c r="M20" i="3"/>
  <c r="N20" i="3" s="1"/>
  <c r="C25" i="1"/>
  <c r="C21" i="1"/>
  <c r="J5" i="3"/>
  <c r="L3" i="3"/>
  <c r="L9" i="3"/>
  <c r="N3" i="3"/>
  <c r="N9" i="3"/>
  <c r="L19" i="3" l="1"/>
  <c r="K25" i="3"/>
  <c r="M2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6" refreshedVersion="5" background="1" saveData="1">
    <textPr codePage="932" sourceFile="C:\Users\Lisa\Desktop\test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est1" type="6" refreshedVersion="5" background="1" saveData="1">
    <textPr codePage="932" sourceFile="C:\Users\Lisa\Desktop\test.txt" space="1" consecutive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<sst xmlns="http://schemas.openxmlformats.org/spreadsheetml/2006/main" count="72" uniqueCount="49">
  <si>
    <t>「総数」より「医師」「歯科医師」「保健師」「助産師」「看護師」「准看護師」「事務職員」「その他の職員」の除いた合計</t>
    <rPh sb="1" eb="3">
      <t>ソウスウ</t>
    </rPh>
    <rPh sb="7" eb="9">
      <t>イシ</t>
    </rPh>
    <rPh sb="11" eb="13">
      <t>シカ</t>
    </rPh>
    <rPh sb="13" eb="15">
      <t>イシ</t>
    </rPh>
    <rPh sb="17" eb="20">
      <t>ホケンシ</t>
    </rPh>
    <rPh sb="22" eb="25">
      <t>ジョサンシ</t>
    </rPh>
    <rPh sb="27" eb="30">
      <t>カンゴシ</t>
    </rPh>
    <rPh sb="32" eb="36">
      <t>ジュンカンゴシ</t>
    </rPh>
    <rPh sb="38" eb="40">
      <t>ジム</t>
    </rPh>
    <rPh sb="40" eb="42">
      <t>ショクイン</t>
    </rPh>
    <rPh sb="46" eb="47">
      <t>タ</t>
    </rPh>
    <rPh sb="48" eb="50">
      <t>ショクイン</t>
    </rPh>
    <rPh sb="52" eb="53">
      <t>ノゾ</t>
    </rPh>
    <rPh sb="55" eb="57">
      <t>ゴウケイ</t>
    </rPh>
    <phoneticPr fontId="18"/>
  </si>
  <si>
    <t>新登録患者の職業</t>
    <rPh sb="0" eb="1">
      <t>シン</t>
    </rPh>
    <rPh sb="1" eb="3">
      <t>トウロク</t>
    </rPh>
    <rPh sb="3" eb="5">
      <t>カンジャ</t>
    </rPh>
    <rPh sb="6" eb="8">
      <t>ショクギョウ</t>
    </rPh>
    <phoneticPr fontId="18"/>
  </si>
  <si>
    <t>医師</t>
    <rPh sb="0" eb="2">
      <t>イシ</t>
    </rPh>
    <phoneticPr fontId="18"/>
  </si>
  <si>
    <t>看護師・保健師</t>
    <rPh sb="0" eb="3">
      <t>カンゴシ</t>
    </rPh>
    <rPh sb="4" eb="7">
      <t>ホケンシ</t>
    </rPh>
    <phoneticPr fontId="18"/>
  </si>
  <si>
    <t>高校生以上の学生</t>
    <rPh sb="0" eb="3">
      <t>コウコウセイ</t>
    </rPh>
    <rPh sb="3" eb="5">
      <t>イジョウ</t>
    </rPh>
    <rPh sb="6" eb="8">
      <t>ガクセイ</t>
    </rPh>
    <phoneticPr fontId="18"/>
  </si>
  <si>
    <t>家事従事者</t>
    <rPh sb="0" eb="2">
      <t>カジ</t>
    </rPh>
    <rPh sb="2" eb="5">
      <t>ジュウジシャ</t>
    </rPh>
    <phoneticPr fontId="18"/>
  </si>
  <si>
    <t>小中学生</t>
    <rPh sb="0" eb="4">
      <t>ショウチュウガクセイ</t>
    </rPh>
    <phoneticPr fontId="18"/>
  </si>
  <si>
    <t>接客業</t>
    <rPh sb="0" eb="3">
      <t>セッキャクギョウ</t>
    </rPh>
    <phoneticPr fontId="18"/>
  </si>
  <si>
    <t>無職</t>
    <rPh sb="0" eb="2">
      <t>ムショク</t>
    </rPh>
    <phoneticPr fontId="18"/>
  </si>
  <si>
    <t>不明</t>
    <rPh sb="0" eb="2">
      <t>フメイ</t>
    </rPh>
    <phoneticPr fontId="18"/>
  </si>
  <si>
    <t>総計</t>
    <rPh sb="0" eb="2">
      <t>ソウケイ</t>
    </rPh>
    <phoneticPr fontId="18"/>
  </si>
  <si>
    <t>看護師・　保健師</t>
    <rPh sb="0" eb="3">
      <t>カンゴシ</t>
    </rPh>
    <rPh sb="5" eb="8">
      <t>ホケンシ</t>
    </rPh>
    <phoneticPr fontId="18"/>
  </si>
  <si>
    <t>教員・　　保育士</t>
    <rPh sb="0" eb="2">
      <t>キョウイン</t>
    </rPh>
    <rPh sb="5" eb="8">
      <t>ホイクシ</t>
    </rPh>
    <phoneticPr fontId="18"/>
  </si>
  <si>
    <t>保育・幼稚園児・その他の乳幼児</t>
    <rPh sb="0" eb="2">
      <t>ホイク</t>
    </rPh>
    <rPh sb="3" eb="6">
      <t>ヨウチエン</t>
    </rPh>
    <rPh sb="6" eb="7">
      <t>ジ</t>
    </rPh>
    <rPh sb="10" eb="11">
      <t>タ</t>
    </rPh>
    <rPh sb="12" eb="15">
      <t>ニュウヨウジ</t>
    </rPh>
    <phoneticPr fontId="18"/>
  </si>
  <si>
    <t>歯科医師</t>
    <rPh sb="0" eb="2">
      <t>シカ</t>
    </rPh>
    <rPh sb="2" eb="4">
      <t>イシ</t>
    </rPh>
    <phoneticPr fontId="18"/>
  </si>
  <si>
    <t>人口10万対届出率</t>
  </si>
  <si>
    <t>医師合計*（母集団）</t>
    <rPh sb="0" eb="2">
      <t>イシ</t>
    </rPh>
    <rPh sb="2" eb="4">
      <t>ゴウケイ</t>
    </rPh>
    <rPh sb="6" eb="9">
      <t>ボシュウダン</t>
    </rPh>
    <phoneticPr fontId="18"/>
  </si>
  <si>
    <t>看護師・保健師・准看護師合計*（母集団）</t>
    <rPh sb="0" eb="3">
      <t>カンゴシ</t>
    </rPh>
    <rPh sb="4" eb="7">
      <t>ホケンシ</t>
    </rPh>
    <rPh sb="8" eb="12">
      <t>ジュンカンゴシ</t>
    </rPh>
    <rPh sb="12" eb="14">
      <t>ゴウケイ</t>
    </rPh>
    <rPh sb="16" eb="19">
      <t>ボシュウダン</t>
    </rPh>
    <phoneticPr fontId="18"/>
  </si>
  <si>
    <t>2007-2008</t>
    <phoneticPr fontId="18"/>
  </si>
  <si>
    <t>2009-2010</t>
    <phoneticPr fontId="18"/>
  </si>
  <si>
    <t>2011-2012</t>
    <phoneticPr fontId="18"/>
  </si>
  <si>
    <t>2013-2014</t>
    <phoneticPr fontId="18"/>
  </si>
  <si>
    <t>2015-2016</t>
    <phoneticPr fontId="18"/>
  </si>
  <si>
    <t>医師合計</t>
    <rPh sb="0" eb="2">
      <t>イシ</t>
    </rPh>
    <rPh sb="2" eb="4">
      <t>ゴウケイ</t>
    </rPh>
    <phoneticPr fontId="18"/>
  </si>
  <si>
    <t>看護師・　保健師合計</t>
    <rPh sb="0" eb="3">
      <t>カンゴシ</t>
    </rPh>
    <rPh sb="5" eb="8">
      <t>ホケンシ</t>
    </rPh>
    <rPh sb="8" eb="10">
      <t>ゴウケイ</t>
    </rPh>
    <phoneticPr fontId="18"/>
  </si>
  <si>
    <t>外国生まれ</t>
    <rPh sb="0" eb="2">
      <t>ガイコク</t>
    </rPh>
    <rPh sb="2" eb="3">
      <t>ウ</t>
    </rPh>
    <phoneticPr fontId="18"/>
  </si>
  <si>
    <t>日本生まれ</t>
    <rPh sb="0" eb="2">
      <t>ニホン</t>
    </rPh>
    <rPh sb="2" eb="3">
      <t>ウ</t>
    </rPh>
    <phoneticPr fontId="18"/>
  </si>
  <si>
    <t>注：出生国不明は除いた</t>
    <rPh sb="0" eb="1">
      <t>チュウ</t>
    </rPh>
    <rPh sb="2" eb="4">
      <t>シュッセイ</t>
    </rPh>
    <rPh sb="4" eb="5">
      <t>コク</t>
    </rPh>
    <rPh sb="5" eb="7">
      <t>フメイ</t>
    </rPh>
    <rPh sb="8" eb="9">
      <t>ノゾ</t>
    </rPh>
    <phoneticPr fontId="18"/>
  </si>
  <si>
    <t>*医師：厚生労働省「医師・歯科医師・薬剤師調査」より　https://www.e-stat.go.jp/stat-search/files?page=1&amp;toukei=00450026&amp;tstat=000001030962　</t>
    <rPh sb="1" eb="3">
      <t>イシ</t>
    </rPh>
    <rPh sb="4" eb="6">
      <t>コウセイ</t>
    </rPh>
    <rPh sb="6" eb="9">
      <t>ロウドウショウ</t>
    </rPh>
    <rPh sb="10" eb="12">
      <t>イシ</t>
    </rPh>
    <rPh sb="13" eb="15">
      <t>シカ</t>
    </rPh>
    <rPh sb="15" eb="17">
      <t>イシ</t>
    </rPh>
    <rPh sb="18" eb="21">
      <t>ヤクザイシ</t>
    </rPh>
    <rPh sb="21" eb="23">
      <t>チョウサ</t>
    </rPh>
    <phoneticPr fontId="18"/>
  </si>
  <si>
    <t>*看護師・保健師・准看護師：厚生労働省「衛生行政報告例」より　https://www.e-stat.go.jp/stat-search/files?page=1&amp;toukei=00450027&amp;tstat=000001031469</t>
    <rPh sb="1" eb="4">
      <t>カンゴシ</t>
    </rPh>
    <rPh sb="5" eb="8">
      <t>ホケンシ</t>
    </rPh>
    <rPh sb="9" eb="13">
      <t>ジュンカンゴシ</t>
    </rPh>
    <rPh sb="14" eb="16">
      <t>コウセイ</t>
    </rPh>
    <rPh sb="16" eb="19">
      <t>ロウドウショウ</t>
    </rPh>
    <rPh sb="20" eb="22">
      <t>エイセイ</t>
    </rPh>
    <rPh sb="22" eb="24">
      <t>ギョウセイ</t>
    </rPh>
    <rPh sb="24" eb="27">
      <t>ホウコクレイ</t>
    </rPh>
    <phoneticPr fontId="18"/>
  </si>
  <si>
    <t>*その他の医療職：厚生労働省「医療施設動態調査・病院報告」より　http://www.mhlw.go.jp/toukei/list/79-1a.html　</t>
    <rPh sb="3" eb="4">
      <t>タ</t>
    </rPh>
    <rPh sb="5" eb="7">
      <t>イリョウ</t>
    </rPh>
    <rPh sb="7" eb="8">
      <t>ショク</t>
    </rPh>
    <rPh sb="9" eb="11">
      <t>コウセイ</t>
    </rPh>
    <rPh sb="11" eb="14">
      <t>ロウドウショウ</t>
    </rPh>
    <rPh sb="15" eb="17">
      <t>イリョウ</t>
    </rPh>
    <rPh sb="17" eb="19">
      <t>シセツ</t>
    </rPh>
    <rPh sb="19" eb="21">
      <t>ドウタイ</t>
    </rPh>
    <rPh sb="21" eb="23">
      <t>チョウサ</t>
    </rPh>
    <rPh sb="24" eb="26">
      <t>ビョウイン</t>
    </rPh>
    <rPh sb="26" eb="28">
      <t>ホウコク</t>
    </rPh>
    <phoneticPr fontId="18"/>
  </si>
  <si>
    <t>外国生まれ医師(%)</t>
    <rPh sb="0" eb="2">
      <t>ガイコク</t>
    </rPh>
    <rPh sb="2" eb="3">
      <t>ウ</t>
    </rPh>
    <rPh sb="5" eb="7">
      <t>イシ</t>
    </rPh>
    <phoneticPr fontId="18"/>
  </si>
  <si>
    <t>外国生まれ看護師・保健師(%)</t>
    <rPh sb="0" eb="2">
      <t>ガイコク</t>
    </rPh>
    <rPh sb="2" eb="3">
      <t>ウ</t>
    </rPh>
    <rPh sb="5" eb="8">
      <t>カンゴシ</t>
    </rPh>
    <rPh sb="9" eb="12">
      <t>ホケンシ</t>
    </rPh>
    <phoneticPr fontId="18"/>
  </si>
  <si>
    <t>新登録患者中の割合</t>
    <rPh sb="0" eb="1">
      <t>シン</t>
    </rPh>
    <rPh sb="1" eb="3">
      <t>トウロク</t>
    </rPh>
    <rPh sb="3" eb="5">
      <t>カンジャ</t>
    </rPh>
    <rPh sb="5" eb="6">
      <t>チュウ</t>
    </rPh>
    <rPh sb="7" eb="9">
      <t>ワリアイ</t>
    </rPh>
    <phoneticPr fontId="18"/>
  </si>
  <si>
    <t>他臨時日雇</t>
    <rPh sb="0" eb="1">
      <t>タ</t>
    </rPh>
    <rPh sb="1" eb="3">
      <t>リンジ</t>
    </rPh>
    <rPh sb="3" eb="5">
      <t>ヒヤト</t>
    </rPh>
    <phoneticPr fontId="18"/>
  </si>
  <si>
    <t>他常用勤労者</t>
    <rPh sb="0" eb="1">
      <t>タ</t>
    </rPh>
    <rPh sb="1" eb="3">
      <t>ジョウヨウ</t>
    </rPh>
    <rPh sb="3" eb="6">
      <t>キンロウシャ</t>
    </rPh>
    <phoneticPr fontId="18"/>
  </si>
  <si>
    <t>他自営・自由業</t>
    <rPh sb="0" eb="1">
      <t>タ</t>
    </rPh>
    <rPh sb="1" eb="3">
      <t>ジエイ</t>
    </rPh>
    <rPh sb="4" eb="6">
      <t>ジユウ</t>
    </rPh>
    <rPh sb="6" eb="7">
      <t>ギョウ</t>
    </rPh>
    <phoneticPr fontId="18"/>
  </si>
  <si>
    <t>その他医療職</t>
    <rPh sb="2" eb="3">
      <t>タ</t>
    </rPh>
    <rPh sb="3" eb="5">
      <t>イリョウ</t>
    </rPh>
    <rPh sb="5" eb="6">
      <t>ショク</t>
    </rPh>
    <phoneticPr fontId="18"/>
  </si>
  <si>
    <t>その他医療職合計*（母集団）</t>
    <rPh sb="2" eb="3">
      <t>タ</t>
    </rPh>
    <rPh sb="3" eb="5">
      <t>イリョウ</t>
    </rPh>
    <rPh sb="5" eb="6">
      <t>ショク</t>
    </rPh>
    <rPh sb="6" eb="8">
      <t>ゴウケイ</t>
    </rPh>
    <rPh sb="10" eb="13">
      <t>ボシュウダン</t>
    </rPh>
    <phoneticPr fontId="18"/>
  </si>
  <si>
    <t>その他の医療職</t>
    <rPh sb="2" eb="3">
      <t>タ</t>
    </rPh>
    <rPh sb="4" eb="6">
      <t>イリョウ</t>
    </rPh>
    <rPh sb="6" eb="7">
      <t>ショク</t>
    </rPh>
    <phoneticPr fontId="18"/>
  </si>
  <si>
    <t>外国生まれその他医療職(%)</t>
    <rPh sb="0" eb="3">
      <t>ガイコクウ</t>
    </rPh>
    <rPh sb="7" eb="8">
      <t>タ</t>
    </rPh>
    <rPh sb="8" eb="10">
      <t>イリョウ</t>
    </rPh>
    <rPh sb="10" eb="11">
      <t>ショク</t>
    </rPh>
    <phoneticPr fontId="18"/>
  </si>
  <si>
    <t>外国生まれ医師</t>
    <rPh sb="0" eb="2">
      <t>ガイコク</t>
    </rPh>
    <rPh sb="2" eb="3">
      <t>ウ</t>
    </rPh>
    <rPh sb="5" eb="7">
      <t>イシ</t>
    </rPh>
    <phoneticPr fontId="18"/>
  </si>
  <si>
    <t>外国生まれ看護師・保健師</t>
    <rPh sb="0" eb="2">
      <t>ガイコク</t>
    </rPh>
    <rPh sb="2" eb="3">
      <t>ウ</t>
    </rPh>
    <rPh sb="5" eb="8">
      <t>カンゴシ</t>
    </rPh>
    <rPh sb="9" eb="12">
      <t>ホケンシ</t>
    </rPh>
    <phoneticPr fontId="18"/>
  </si>
  <si>
    <t>外国生まれその他医療職</t>
    <rPh sb="0" eb="3">
      <t>ガイコクウ</t>
    </rPh>
    <rPh sb="7" eb="8">
      <t>タ</t>
    </rPh>
    <rPh sb="8" eb="10">
      <t>イリョウ</t>
    </rPh>
    <rPh sb="10" eb="11">
      <t>ショク</t>
    </rPh>
    <phoneticPr fontId="18"/>
  </si>
  <si>
    <t>*無職にその他を含む</t>
    <rPh sb="1" eb="3">
      <t>ムショク</t>
    </rPh>
    <rPh sb="6" eb="7">
      <t>タ</t>
    </rPh>
    <rPh sb="8" eb="9">
      <t>フク</t>
    </rPh>
    <phoneticPr fontId="18"/>
  </si>
  <si>
    <t>2017-2018</t>
    <phoneticPr fontId="18"/>
  </si>
  <si>
    <t>-</t>
    <phoneticPr fontId="18"/>
  </si>
  <si>
    <t>データなし</t>
    <phoneticPr fontId="18"/>
  </si>
  <si>
    <t xml:space="preserve">suiteitodokederitu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</si>
</sst>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38" fontId="19" fillId="0" borderId="0" xfId="1" applyFont="1">
      <alignment vertical="center"/>
    </xf>
    <xf numFmtId="0" fontId="19" fillId="0" borderId="0" xfId="1" applyNumberFormat="1" applyFont="1">
      <alignment vertical="center"/>
    </xf>
    <xf numFmtId="177" fontId="19" fillId="0" borderId="0" xfId="1" applyNumberFormat="1" applyFont="1">
      <alignment vertical="center"/>
    </xf>
    <xf numFmtId="0" fontId="19" fillId="0" borderId="0" xfId="0" applyFont="1" applyAlignment="1">
      <alignment vertical="center" wrapText="1"/>
    </xf>
    <xf numFmtId="176" fontId="19" fillId="0" borderId="0" xfId="0" applyNumberFormat="1" applyFont="1" applyAlignment="1">
      <alignment vertical="center" wrapText="1"/>
    </xf>
    <xf numFmtId="0" fontId="20" fillId="0" borderId="0" xfId="0" applyFont="1">
      <alignment vertical="center"/>
    </xf>
    <xf numFmtId="38" fontId="19" fillId="0" borderId="0" xfId="1" applyFont="1" applyFill="1">
      <alignment vertical="center"/>
    </xf>
    <xf numFmtId="0" fontId="19" fillId="0" borderId="0" xfId="1" applyNumberFormat="1" applyFont="1" applyBorder="1">
      <alignment vertical="center"/>
    </xf>
    <xf numFmtId="38" fontId="19" fillId="0" borderId="0" xfId="1" applyFont="1" applyFill="1" applyBorder="1">
      <alignment vertical="center"/>
    </xf>
    <xf numFmtId="38" fontId="19" fillId="0" borderId="0" xfId="1" applyFont="1" applyBorder="1">
      <alignment vertical="center"/>
    </xf>
    <xf numFmtId="177" fontId="19" fillId="0" borderId="0" xfId="1" applyNumberFormat="1" applyFont="1" applyBorder="1">
      <alignment vertical="center"/>
    </xf>
    <xf numFmtId="177" fontId="19" fillId="0" borderId="0" xfId="1" applyNumberFormat="1" applyFont="1" applyFill="1">
      <alignment vertical="center"/>
    </xf>
    <xf numFmtId="177" fontId="19" fillId="0" borderId="0" xfId="1" applyNumberFormat="1" applyFont="1" applyFill="1" applyBorder="1">
      <alignment vertical="center"/>
    </xf>
    <xf numFmtId="0" fontId="19" fillId="0" borderId="10" xfId="1" applyNumberFormat="1" applyFont="1" applyBorder="1">
      <alignment vertical="center"/>
    </xf>
    <xf numFmtId="38" fontId="19" fillId="0" borderId="10" xfId="1" applyFont="1" applyFill="1" applyBorder="1">
      <alignment vertical="center"/>
    </xf>
    <xf numFmtId="38" fontId="19" fillId="0" borderId="10" xfId="1" applyFont="1" applyBorder="1">
      <alignment vertical="center"/>
    </xf>
    <xf numFmtId="38" fontId="19" fillId="0" borderId="12" xfId="1" applyFont="1" applyFill="1" applyBorder="1">
      <alignment vertical="center"/>
    </xf>
    <xf numFmtId="38" fontId="19" fillId="0" borderId="11" xfId="1" applyFont="1" applyFill="1" applyBorder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1" applyNumberFormat="1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8" fontId="21" fillId="0" borderId="0" xfId="1" applyFont="1" applyBorder="1">
      <alignment vertical="center"/>
    </xf>
    <xf numFmtId="177" fontId="21" fillId="0" borderId="0" xfId="1" applyNumberFormat="1" applyFont="1" applyBorder="1">
      <alignment vertical="center"/>
    </xf>
    <xf numFmtId="177" fontId="21" fillId="0" borderId="0" xfId="1" applyNumberFormat="1" applyFont="1" applyFill="1" applyBorder="1">
      <alignment vertical="center"/>
    </xf>
    <xf numFmtId="38" fontId="21" fillId="0" borderId="0" xfId="1" applyFont="1">
      <alignment vertical="center"/>
    </xf>
    <xf numFmtId="177" fontId="21" fillId="0" borderId="0" xfId="1" applyNumberFormat="1" applyFont="1">
      <alignment vertical="center"/>
    </xf>
    <xf numFmtId="177" fontId="21" fillId="0" borderId="0" xfId="1" applyNumberFormat="1" applyFont="1" applyFill="1">
      <alignment vertical="center"/>
    </xf>
    <xf numFmtId="38" fontId="19" fillId="0" borderId="0" xfId="1" applyFont="1" applyAlignment="1">
      <alignment vertical="center" wrapText="1"/>
    </xf>
    <xf numFmtId="0" fontId="19" fillId="0" borderId="17" xfId="0" applyFont="1" applyBorder="1">
      <alignment vertical="center"/>
    </xf>
    <xf numFmtId="38" fontId="19" fillId="0" borderId="17" xfId="1" applyFont="1" applyBorder="1">
      <alignment vertical="center"/>
    </xf>
    <xf numFmtId="0" fontId="19" fillId="0" borderId="0" xfId="0" applyFont="1" applyBorder="1">
      <alignment vertical="center"/>
    </xf>
    <xf numFmtId="176" fontId="19" fillId="0" borderId="0" xfId="0" applyNumberFormat="1" applyFont="1" applyBorder="1">
      <alignment vertical="center"/>
    </xf>
    <xf numFmtId="176" fontId="19" fillId="0" borderId="17" xfId="0" applyNumberFormat="1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176" fontId="19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76" fontId="19" fillId="0" borderId="17" xfId="0" applyNumberFormat="1" applyFont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38" fontId="19" fillId="0" borderId="18" xfId="1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38" fontId="19" fillId="0" borderId="0" xfId="1" applyFont="1" applyFill="1" applyAlignment="1">
      <alignment vertical="center" wrapText="1"/>
    </xf>
    <xf numFmtId="38" fontId="21" fillId="0" borderId="10" xfId="1" applyFont="1" applyBorder="1" applyAlignment="1">
      <alignment horizontal="right" vertical="center"/>
    </xf>
    <xf numFmtId="38" fontId="19" fillId="0" borderId="10" xfId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医療従事者の新登録結核患者数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患者数!$B$2</c:f>
              <c:strCache>
                <c:ptCount val="1"/>
                <c:pt idx="0">
                  <c:v>医師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患者数!$A$3:$A$14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患者数!$B$3:$B$14</c:f>
              <c:numCache>
                <c:formatCode>#,##0_);[Red]\(#,##0\)</c:formatCode>
                <c:ptCount val="12"/>
                <c:pt idx="0">
                  <c:v>103</c:v>
                </c:pt>
                <c:pt idx="1">
                  <c:v>83</c:v>
                </c:pt>
                <c:pt idx="2">
                  <c:v>78</c:v>
                </c:pt>
                <c:pt idx="3">
                  <c:v>91</c:v>
                </c:pt>
                <c:pt idx="4">
                  <c:v>81</c:v>
                </c:pt>
                <c:pt idx="5">
                  <c:v>62</c:v>
                </c:pt>
                <c:pt idx="6">
                  <c:v>66</c:v>
                </c:pt>
                <c:pt idx="7">
                  <c:v>47</c:v>
                </c:pt>
                <c:pt idx="8">
                  <c:v>61</c:v>
                </c:pt>
                <c:pt idx="9">
                  <c:v>40</c:v>
                </c:pt>
                <c:pt idx="10">
                  <c:v>38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E-480A-9D2B-6C0534935EEA}"/>
            </c:ext>
          </c:extLst>
        </c:ser>
        <c:ser>
          <c:idx val="1"/>
          <c:order val="1"/>
          <c:tx>
            <c:strRef>
              <c:f>患者数!$C$2</c:f>
              <c:strCache>
                <c:ptCount val="1"/>
                <c:pt idx="0">
                  <c:v>看護師・保健師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患者数!$A$3:$A$14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患者数!$C$3:$C$14</c:f>
              <c:numCache>
                <c:formatCode>#,##0_);[Red]\(#,##0\)</c:formatCode>
                <c:ptCount val="12"/>
                <c:pt idx="0">
                  <c:v>362</c:v>
                </c:pt>
                <c:pt idx="1">
                  <c:v>329</c:v>
                </c:pt>
                <c:pt idx="2">
                  <c:v>353</c:v>
                </c:pt>
                <c:pt idx="3">
                  <c:v>316</c:v>
                </c:pt>
                <c:pt idx="4">
                  <c:v>350</c:v>
                </c:pt>
                <c:pt idx="5">
                  <c:v>294</c:v>
                </c:pt>
                <c:pt idx="6">
                  <c:v>234</c:v>
                </c:pt>
                <c:pt idx="7">
                  <c:v>249</c:v>
                </c:pt>
                <c:pt idx="8">
                  <c:v>219</c:v>
                </c:pt>
                <c:pt idx="9">
                  <c:v>191</c:v>
                </c:pt>
                <c:pt idx="10">
                  <c:v>216</c:v>
                </c:pt>
                <c:pt idx="11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E-480A-9D2B-6C0534935EEA}"/>
            </c:ext>
          </c:extLst>
        </c:ser>
        <c:ser>
          <c:idx val="2"/>
          <c:order val="2"/>
          <c:tx>
            <c:strRef>
              <c:f>患者数!$D$2</c:f>
              <c:strCache>
                <c:ptCount val="1"/>
                <c:pt idx="0">
                  <c:v>その他医療職</c:v>
                </c:pt>
              </c:strCache>
            </c:strRef>
          </c:tx>
          <c:spPr>
            <a:ln w="28575" cap="rnd">
              <a:solidFill>
                <a:srgbClr val="FF99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患者数!$A$3:$A$14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患者数!$D$3:$D$14</c:f>
              <c:numCache>
                <c:formatCode>#,##0_);[Red]\(#,##0\)</c:formatCode>
                <c:ptCount val="12"/>
                <c:pt idx="0">
                  <c:v>167</c:v>
                </c:pt>
                <c:pt idx="1">
                  <c:v>185</c:v>
                </c:pt>
                <c:pt idx="2">
                  <c:v>186</c:v>
                </c:pt>
                <c:pt idx="3">
                  <c:v>157</c:v>
                </c:pt>
                <c:pt idx="4">
                  <c:v>242</c:v>
                </c:pt>
                <c:pt idx="5">
                  <c:v>280</c:v>
                </c:pt>
                <c:pt idx="6">
                  <c:v>281</c:v>
                </c:pt>
                <c:pt idx="7">
                  <c:v>255</c:v>
                </c:pt>
                <c:pt idx="8">
                  <c:v>264</c:v>
                </c:pt>
                <c:pt idx="9">
                  <c:v>231</c:v>
                </c:pt>
                <c:pt idx="10">
                  <c:v>280</c:v>
                </c:pt>
                <c:pt idx="11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E-480A-9D2B-6C0534935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002848"/>
        <c:axId val="866003632"/>
      </c:lineChart>
      <c:catAx>
        <c:axId val="8660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866003632"/>
        <c:crosses val="autoZero"/>
        <c:auto val="1"/>
        <c:lblAlgn val="ctr"/>
        <c:lblOffset val="100"/>
        <c:noMultiLvlLbl val="0"/>
      </c:catAx>
      <c:valAx>
        <c:axId val="866003632"/>
        <c:scaling>
          <c:orientation val="minMax"/>
        </c:scaling>
        <c:delete val="0"/>
        <c:axPos val="l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新登録患者数（人）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86600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(日本語用のフォントを使用)"/>
                <a:ea typeface="メイリオ" panose="020B0604030504040204" pitchFamily="50" charset="-128"/>
                <a:cs typeface="+mn-cs"/>
              </a:defRPr>
            </a:pPr>
            <a:r>
              <a:rPr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医療従事者の人口</a:t>
            </a:r>
            <a:r>
              <a:rPr lang="en-US" altLang="ja-JP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10</a:t>
            </a:r>
            <a:r>
              <a:rPr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万対届出率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(日本語用のフォントを使用)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7"/>
          <c:order val="7"/>
          <c:tx>
            <c:strRef>
              <c:f>推定届出率!$I$2</c:f>
              <c:strCache>
                <c:ptCount val="1"/>
                <c:pt idx="0">
                  <c:v>医師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推定届出率!$A$3:$A$14</c15:sqref>
                  </c15:fullRef>
                </c:ext>
              </c:extLst>
              <c:f>(推定届出率!$A$4,推定届出率!$A$6,推定届出率!$A$8,推定届出率!$A$10,推定届出率!$A$12,推定届出率!$A$14)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推定届出率!$I$3:$I$14</c15:sqref>
                  </c15:fullRef>
                </c:ext>
              </c:extLst>
              <c:f>(推定届出率!$I$4,推定届出率!$I$6,推定届出率!$I$8,推定届出率!$I$10,推定届出率!$I$12,推定届出率!$I$14)</c:f>
              <c:numCache>
                <c:formatCode>#,##0.0;[Red]\-#,##0.0</c:formatCode>
                <c:ptCount val="6"/>
                <c:pt idx="0">
                  <c:v>21.49562965360958</c:v>
                </c:pt>
                <c:pt idx="1">
                  <c:v>22.943586511188148</c:v>
                </c:pt>
                <c:pt idx="2">
                  <c:v>15.277746975868553</c:v>
                </c:pt>
                <c:pt idx="3">
                  <c:v>11.320472954908389</c:v>
                </c:pt>
                <c:pt idx="4">
                  <c:v>9.4336730241761462</c:v>
                </c:pt>
                <c:pt idx="5">
                  <c:v>7.8682211803257447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6-4C7F-AF01-3BEED26C5943}"/>
            </c:ext>
          </c:extLst>
        </c:ser>
        <c:ser>
          <c:idx val="10"/>
          <c:order val="10"/>
          <c:tx>
            <c:strRef>
              <c:f>推定届出率!$L$2</c:f>
              <c:strCache>
                <c:ptCount val="1"/>
                <c:pt idx="0">
                  <c:v>看護師・保健師</c:v>
                </c:pt>
              </c:strCache>
            </c:strRef>
          </c:tx>
          <c:spPr>
            <a:ln w="38100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推定届出率!$A$3:$A$14</c15:sqref>
                  </c15:fullRef>
                </c:ext>
              </c:extLst>
              <c:f>(推定届出率!$A$4,推定届出率!$A$6,推定届出率!$A$8,推定届出率!$A$10,推定届出率!$A$12,推定届出率!$A$14)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推定届出率!$L$3:$L$14</c15:sqref>
                  </c15:fullRef>
                </c:ext>
              </c:extLst>
              <c:f>(推定届出率!$L$4,推定届出率!$L$6,推定届出率!$L$8,推定届出率!$L$10,推定届出率!$L$12,推定届出率!$L$14)</c:f>
              <c:numCache>
                <c:formatCode>#,##0.0;[Red]\-#,##0.0</c:formatCode>
                <c:ptCount val="6"/>
                <c:pt idx="0">
                  <c:v>24.859100281912774</c:v>
                </c:pt>
                <c:pt idx="1">
                  <c:v>22.643061513889297</c:v>
                </c:pt>
                <c:pt idx="2">
                  <c:v>20.239082770276084</c:v>
                </c:pt>
                <c:pt idx="3">
                  <c:v>16.497276955490481</c:v>
                </c:pt>
                <c:pt idx="4">
                  <c:v>12.247028332313816</c:v>
                </c:pt>
                <c:pt idx="5">
                  <c:v>10.415691487218147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6-4C7F-AF01-3BEED26C5943}"/>
            </c:ext>
          </c:extLst>
        </c:ser>
        <c:ser>
          <c:idx val="13"/>
          <c:order val="13"/>
          <c:tx>
            <c:strRef>
              <c:f>推定届出率!$O$2</c:f>
              <c:strCache>
                <c:ptCount val="1"/>
                <c:pt idx="0">
                  <c:v>その他の医療職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推定届出率!$A$3:$A$14</c15:sqref>
                  </c15:fullRef>
                </c:ext>
              </c:extLst>
              <c:f>(推定届出率!$A$4,推定届出率!$A$6,推定届出率!$A$8,推定届出率!$A$10,推定届出率!$A$12,推定届出率!$A$14)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推定届出率!$O$3:$O$12</c15:sqref>
                  </c15:fullRef>
                </c:ext>
              </c:extLst>
              <c:f>(推定届出率!$O$4,推定届出率!$O$6,推定届出率!$O$8,推定届出率!$O$10,推定届出率!$O$12)</c:f>
              <c:numCache>
                <c:formatCode>#,##0.0;[Red]\-#,##0.0</c:formatCode>
                <c:ptCount val="5"/>
                <c:pt idx="0">
                  <c:v>37.101204666088165</c:v>
                </c:pt>
                <c:pt idx="1">
                  <c:v>29.240544827710806</c:v>
                </c:pt>
                <c:pt idx="2">
                  <c:v>49.03769650324444</c:v>
                </c:pt>
                <c:pt idx="3">
                  <c:v>42.386608757139875</c:v>
                </c:pt>
                <c:pt idx="4">
                  <c:v>37.147174209633548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6-4C7F-AF01-3BEED26C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685952"/>
        <c:axId val="3656824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推定届出率!$B$2</c15:sqref>
                        </c15:formulaRef>
                      </c:ext>
                    </c:extLst>
                    <c:strCache>
                      <c:ptCount val="1"/>
                      <c:pt idx="0">
                        <c:v>医師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推定届出率!$B$3:$B$12</c15:sqref>
                        </c15:fullRef>
                        <c15:formulaRef>
                          <c15:sqref>(推定届出率!$B$4,推定届出率!$B$6,推定届出率!$B$8,推定届出率!$B$10,推定届出率!$B$12)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83</c:v>
                      </c:pt>
                      <c:pt idx="1">
                        <c:v>91</c:v>
                      </c:pt>
                      <c:pt idx="2">
                        <c:v>62</c:v>
                      </c:pt>
                      <c:pt idx="3">
                        <c:v>47</c:v>
                      </c:pt>
                      <c:pt idx="4">
                        <c:v>40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406-4C7F-AF01-3BEED26C594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推定届出率!$C$2</c15:sqref>
                        </c15:formulaRef>
                      </c:ext>
                    </c:extLst>
                    <c:strCache>
                      <c:ptCount val="1"/>
                      <c:pt idx="0">
                        <c:v>看護師・　保健師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推定届出率!$C$3:$C$12</c15:sqref>
                        </c15:fullRef>
                        <c15:formulaRef>
                          <c15:sqref>(推定届出率!$C$4,推定届出率!$C$6,推定届出率!$C$8,推定届出率!$C$10,推定届出率!$C$12)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329</c:v>
                      </c:pt>
                      <c:pt idx="1">
                        <c:v>316</c:v>
                      </c:pt>
                      <c:pt idx="2">
                        <c:v>294</c:v>
                      </c:pt>
                      <c:pt idx="3">
                        <c:v>249</c:v>
                      </c:pt>
                      <c:pt idx="4">
                        <c:v>191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06-4C7F-AF01-3BEED26C594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推定届出率!$D$2</c15:sqref>
                        </c15:formulaRef>
                      </c:ext>
                    </c:extLst>
                    <c:strCache>
                      <c:ptCount val="1"/>
                      <c:pt idx="0">
                        <c:v>その他医療職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推定届出率!$D$3:$D$12</c15:sqref>
                        </c15:fullRef>
                        <c15:formulaRef>
                          <c15:sqref>(推定届出率!$D$4,推定届出率!$D$6,推定届出率!$D$8,推定届出率!$D$10,推定届出率!$D$12)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185</c:v>
                      </c:pt>
                      <c:pt idx="1">
                        <c:v>157</c:v>
                      </c:pt>
                      <c:pt idx="2">
                        <c:v>280</c:v>
                      </c:pt>
                      <c:pt idx="3">
                        <c:v>255</c:v>
                      </c:pt>
                      <c:pt idx="4">
                        <c:v>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406-4C7F-AF01-3BEED26C594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推定届出率!$E$3:$E$12</c15:sqref>
                        </c15:fullRef>
                        <c15:formulaRef>
                          <c15:sqref>(推定届出率!$E$4,推定届出率!$E$6,推定届出率!$E$8,推定届出率!$E$10,推定届出率!$E$12)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406-4C7F-AF01-3BEED26C594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推定届出率!$F$2</c15:sqref>
                        </c15:formulaRef>
                      </c:ext>
                    </c:extLst>
                    <c:strCache>
                      <c:ptCount val="1"/>
                      <c:pt idx="0">
                        <c:v>医師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推定届出率!$F$3:$F$12</c15:sqref>
                        </c15:fullRef>
                        <c15:formulaRef>
                          <c15:sqref>(推定届出率!$F$4,推定届出率!$F$6,推定届出率!$F$8,推定届出率!$F$10,推定届出率!$F$12)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286699</c:v>
                      </c:pt>
                      <c:pt idx="1">
                        <c:v>295049</c:v>
                      </c:pt>
                      <c:pt idx="2">
                        <c:v>303268</c:v>
                      </c:pt>
                      <c:pt idx="3">
                        <c:v>311205</c:v>
                      </c:pt>
                      <c:pt idx="4">
                        <c:v>319480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406-4C7F-AF01-3BEED26C594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推定届出率!$G$2</c15:sqref>
                        </c15:formulaRef>
                      </c:ext>
                    </c:extLst>
                    <c:strCache>
                      <c:ptCount val="1"/>
                      <c:pt idx="0">
                        <c:v>歯科医師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推定届出率!$G$3:$G$12</c15:sqref>
                        </c15:fullRef>
                        <c15:formulaRef>
                          <c15:sqref>(推定届出率!$G$4,推定届出率!$G$6,推定届出率!$G$8,推定届出率!$G$10,推定届出率!$G$12)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99426</c:v>
                      </c:pt>
                      <c:pt idx="1">
                        <c:v>101576</c:v>
                      </c:pt>
                      <c:pt idx="2">
                        <c:v>102551</c:v>
                      </c:pt>
                      <c:pt idx="3">
                        <c:v>103972</c:v>
                      </c:pt>
                      <c:pt idx="4">
                        <c:v>104533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406-4C7F-AF01-3BEED26C594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推定届出率!$H$2</c15:sqref>
                        </c15:formulaRef>
                      </c:ext>
                    </c:extLst>
                    <c:strCache>
                      <c:ptCount val="1"/>
                      <c:pt idx="0">
                        <c:v>医師合計*（母集団）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推定届出率!$H$3:$H$12</c15:sqref>
                        </c15:fullRef>
                        <c15:formulaRef>
                          <c15:sqref>(推定届出率!$H$4,推定届出率!$H$6,推定届出率!$H$8,推定届出率!$H$10,推定届出率!$H$12)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386125</c:v>
                      </c:pt>
                      <c:pt idx="1">
                        <c:v>396625</c:v>
                      </c:pt>
                      <c:pt idx="2">
                        <c:v>405819</c:v>
                      </c:pt>
                      <c:pt idx="3">
                        <c:v>415177</c:v>
                      </c:pt>
                      <c:pt idx="4">
                        <c:v>424013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406-4C7F-AF01-3BEED26C594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推定届出率!$J$2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推定届出率!$J$3:$J$12</c15:sqref>
                        </c15:fullRef>
                        <c15:formulaRef>
                          <c15:sqref>(推定届出率!$J$4,推定届出率!$J$6,推定届出率!$J$8,推定届出率!$J$10,推定届出率!$J$12)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406-4C7F-AF01-3BEED26C5943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推定届出率!$K$2</c15:sqref>
                        </c15:formulaRef>
                      </c:ext>
                    </c:extLst>
                    <c:strCache>
                      <c:ptCount val="1"/>
                      <c:pt idx="0">
                        <c:v>看護師・保健師・准看護師合計*（母集団）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推定届出率!$K$3:$K$12</c15:sqref>
                        </c15:fullRef>
                        <c15:formulaRef>
                          <c15:sqref>(推定届出率!$K$4,推定届出率!$K$6,推定届出率!$K$8,推定届出率!$K$10,推定届出率!$K$12)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1323459</c:v>
                      </c:pt>
                      <c:pt idx="1">
                        <c:v>1395571</c:v>
                      </c:pt>
                      <c:pt idx="2">
                        <c:v>1452635</c:v>
                      </c:pt>
                      <c:pt idx="3">
                        <c:v>1509340</c:v>
                      </c:pt>
                      <c:pt idx="4">
                        <c:v>1559562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406-4C7F-AF01-3BEED26C5943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推定届出率!$M$2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推定届出率!$M$3:$M$12</c15:sqref>
                        </c15:fullRef>
                        <c15:formulaRef>
                          <c15:sqref>(推定届出率!$M$4,推定届出率!$M$6,推定届出率!$M$8,推定届出率!$M$10,推定届出率!$M$12)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406-4C7F-AF01-3BEED26C594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推定届出率!$N$2</c15:sqref>
                        </c15:formulaRef>
                      </c:ext>
                    </c:extLst>
                    <c:strCache>
                      <c:ptCount val="1"/>
                      <c:pt idx="0">
                        <c:v>その他医療職合計*（母集団）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推定届出率!$A$3:$A$14</c15:sqref>
                        </c15:fullRef>
                        <c15:formulaRef>
                          <c15:sqref>(推定届出率!$A$4,推定届出率!$A$6,推定届出率!$A$8,推定届出率!$A$10,推定届出率!$A$12,推定届出率!$A$14)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2008</c:v>
                      </c:pt>
                      <c:pt idx="1">
                        <c:v>2010</c:v>
                      </c:pt>
                      <c:pt idx="2">
                        <c:v>2012</c:v>
                      </c:pt>
                      <c:pt idx="3">
                        <c:v>2014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推定届出率!$N$3:$N$12</c15:sqref>
                        </c15:fullRef>
                        <c15:formulaRef>
                          <c15:sqref>(推定届出率!$N$4,推定届出率!$N$6,推定届出率!$N$8,推定届出率!$N$10,推定届出率!$N$12)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498636.09999999986</c:v>
                      </c:pt>
                      <c:pt idx="1">
                        <c:v>536925.69999999984</c:v>
                      </c:pt>
                      <c:pt idx="2">
                        <c:v>570989.30000000016</c:v>
                      </c:pt>
                      <c:pt idx="3">
                        <c:v>601605.1</c:v>
                      </c:pt>
                      <c:pt idx="4">
                        <c:v>621850.80000000028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406-4C7F-AF01-3BEED26C5943}"/>
                  </c:ext>
                </c:extLst>
              </c15:ser>
            </c15:filteredLineSeries>
          </c:ext>
        </c:extLst>
      </c:lineChart>
      <c:catAx>
        <c:axId val="3656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65682424"/>
        <c:crosses val="autoZero"/>
        <c:auto val="1"/>
        <c:lblAlgn val="ctr"/>
        <c:lblOffset val="100"/>
        <c:noMultiLvlLbl val="0"/>
      </c:catAx>
      <c:valAx>
        <c:axId val="365682424"/>
        <c:scaling>
          <c:orientation val="minMax"/>
        </c:scaling>
        <c:delete val="0"/>
        <c:axPos val="l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(日本語用のフォントを使用)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en-US" sz="800" baseline="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人口</a:t>
                </a:r>
                <a:r>
                  <a:rPr lang="en-US" altLang="ja-JP" sz="800" baseline="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10</a:t>
                </a:r>
                <a:r>
                  <a:rPr lang="ja-JP" altLang="en-US" sz="800" baseline="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万対届出率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(日本語用のフォントを使用)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6568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(日本語用のフォントを使用)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メイリオ" panose="020B0604030504040204" pitchFamily="50" charset="-128"/>
                <a:cs typeface="+mn-cs"/>
              </a:defRPr>
            </a:pPr>
            <a:r>
              <a:rPr lang="ja-JP" altLang="en-US" sz="1000" baseline="0">
                <a:ea typeface="メイリオ" panose="020B0604030504040204" pitchFamily="50" charset="-128"/>
              </a:rPr>
              <a:t>医療従事者の結核患者における外国生まれの割合（％）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出生国!$J$18</c:f>
              <c:strCache>
                <c:ptCount val="1"/>
                <c:pt idx="0">
                  <c:v>外国生まれ医師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出生国!$H$19:$H$24</c:f>
              <c:strCache>
                <c:ptCount val="6"/>
                <c:pt idx="0">
                  <c:v>2007-2008</c:v>
                </c:pt>
                <c:pt idx="1">
                  <c:v>2009-2010</c:v>
                </c:pt>
                <c:pt idx="2">
                  <c:v>2011-2012</c:v>
                </c:pt>
                <c:pt idx="3">
                  <c:v>2013-2014</c:v>
                </c:pt>
                <c:pt idx="4">
                  <c:v>2015-2016</c:v>
                </c:pt>
                <c:pt idx="5">
                  <c:v>2017-2018</c:v>
                </c:pt>
              </c:strCache>
            </c:strRef>
          </c:cat>
          <c:val>
            <c:numRef>
              <c:f>出生国!$J$19:$J$24</c:f>
              <c:numCache>
                <c:formatCode>0.0</c:formatCode>
                <c:ptCount val="6"/>
                <c:pt idx="0">
                  <c:v>0.54644808743169404</c:v>
                </c:pt>
                <c:pt idx="1">
                  <c:v>2.3809523809523809</c:v>
                </c:pt>
                <c:pt idx="2">
                  <c:v>0.7142857142857143</c:v>
                </c:pt>
                <c:pt idx="3">
                  <c:v>2.8037383177570092</c:v>
                </c:pt>
                <c:pt idx="4">
                  <c:v>4.0404040404040407</c:v>
                </c:pt>
                <c:pt idx="5">
                  <c:v>7.2463768115942031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D-40A7-8125-D200D40F1DB5}"/>
            </c:ext>
          </c:extLst>
        </c:ser>
        <c:ser>
          <c:idx val="3"/>
          <c:order val="3"/>
          <c:tx>
            <c:strRef>
              <c:f>出生国!$L$18</c:f>
              <c:strCache>
                <c:ptCount val="1"/>
                <c:pt idx="0">
                  <c:v>外国生まれ看護師・保健師</c:v>
                </c:pt>
              </c:strCache>
            </c:strRef>
          </c:tx>
          <c:spPr>
            <a:ln w="3810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出生国!$H$19:$H$24</c:f>
              <c:strCache>
                <c:ptCount val="6"/>
                <c:pt idx="0">
                  <c:v>2007-2008</c:v>
                </c:pt>
                <c:pt idx="1">
                  <c:v>2009-2010</c:v>
                </c:pt>
                <c:pt idx="2">
                  <c:v>2011-2012</c:v>
                </c:pt>
                <c:pt idx="3">
                  <c:v>2013-2014</c:v>
                </c:pt>
                <c:pt idx="4">
                  <c:v>2015-2016</c:v>
                </c:pt>
                <c:pt idx="5">
                  <c:v>2017-2018</c:v>
                </c:pt>
              </c:strCache>
            </c:strRef>
          </c:cat>
          <c:val>
            <c:numRef>
              <c:f>出生国!$L$19:$L$24</c:f>
              <c:numCache>
                <c:formatCode>0.0</c:formatCode>
                <c:ptCount val="6"/>
                <c:pt idx="0">
                  <c:v>0.29806259314456035</c:v>
                </c:pt>
                <c:pt idx="1">
                  <c:v>0.90497737556561098</c:v>
                </c:pt>
                <c:pt idx="2">
                  <c:v>0.63091482649842268</c:v>
                </c:pt>
                <c:pt idx="3">
                  <c:v>0.64516129032258063</c:v>
                </c:pt>
                <c:pt idx="4">
                  <c:v>1.2626262626262625</c:v>
                </c:pt>
                <c:pt idx="5">
                  <c:v>1.6172506738544474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D-40A7-8125-D200D40F1DB5}"/>
            </c:ext>
          </c:extLst>
        </c:ser>
        <c:ser>
          <c:idx val="5"/>
          <c:order val="5"/>
          <c:tx>
            <c:strRef>
              <c:f>出生国!$N$18</c:f>
              <c:strCache>
                <c:ptCount val="1"/>
                <c:pt idx="0">
                  <c:v>外国生まれその他医療職</c:v>
                </c:pt>
              </c:strCache>
            </c:strRef>
          </c:tx>
          <c:spPr>
            <a:ln w="28575" cap="rnd">
              <a:solidFill>
                <a:srgbClr val="FF99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出生国!$H$19:$H$24</c:f>
              <c:strCache>
                <c:ptCount val="6"/>
                <c:pt idx="0">
                  <c:v>2007-2008</c:v>
                </c:pt>
                <c:pt idx="1">
                  <c:v>2009-2010</c:v>
                </c:pt>
                <c:pt idx="2">
                  <c:v>2011-2012</c:v>
                </c:pt>
                <c:pt idx="3">
                  <c:v>2013-2014</c:v>
                </c:pt>
                <c:pt idx="4">
                  <c:v>2015-2016</c:v>
                </c:pt>
                <c:pt idx="5">
                  <c:v>2017-2018</c:v>
                </c:pt>
              </c:strCache>
            </c:strRef>
          </c:cat>
          <c:val>
            <c:numRef>
              <c:f>出生国!$N$19:$N$24</c:f>
              <c:numCache>
                <c:formatCode>0.0</c:formatCode>
                <c:ptCount val="6"/>
                <c:pt idx="0">
                  <c:v>0.90090090090090091</c:v>
                </c:pt>
                <c:pt idx="1">
                  <c:v>2.0588235294117645</c:v>
                </c:pt>
                <c:pt idx="2">
                  <c:v>3.90625</c:v>
                </c:pt>
                <c:pt idx="3">
                  <c:v>4.4401544401544406</c:v>
                </c:pt>
                <c:pt idx="4">
                  <c:v>5.3191489361702127</c:v>
                </c:pt>
                <c:pt idx="5">
                  <c:v>11.934156378600823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D-40A7-8125-D200D40F1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721544"/>
        <c:axId val="8587223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出生国!$I$18</c15:sqref>
                        </c15:formulaRef>
                      </c:ext>
                    </c:extLst>
                    <c:strCache>
                      <c:ptCount val="1"/>
                      <c:pt idx="0">
                        <c:v>医師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出生国!$H$19:$H$24</c15:sqref>
                        </c15:formulaRef>
                      </c:ext>
                    </c:extLst>
                    <c:strCache>
                      <c:ptCount val="6"/>
                      <c:pt idx="0">
                        <c:v>2007-2008</c:v>
                      </c:pt>
                      <c:pt idx="1">
                        <c:v>2009-2010</c:v>
                      </c:pt>
                      <c:pt idx="2">
                        <c:v>2011-2012</c:v>
                      </c:pt>
                      <c:pt idx="3">
                        <c:v>2013-2014</c:v>
                      </c:pt>
                      <c:pt idx="4">
                        <c:v>2015-2016</c:v>
                      </c:pt>
                      <c:pt idx="5">
                        <c:v>2017-2018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出生国!$I$19:$I$24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183</c:v>
                      </c:pt>
                      <c:pt idx="1">
                        <c:v>168</c:v>
                      </c:pt>
                      <c:pt idx="2">
                        <c:v>140</c:v>
                      </c:pt>
                      <c:pt idx="3">
                        <c:v>107</c:v>
                      </c:pt>
                      <c:pt idx="4">
                        <c:v>99</c:v>
                      </c:pt>
                      <c:pt idx="5">
                        <c:v>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EFD-40A7-8125-D200D40F1DB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出生国!$K$18</c15:sqref>
                        </c15:formulaRef>
                      </c:ext>
                    </c:extLst>
                    <c:strCache>
                      <c:ptCount val="1"/>
                      <c:pt idx="0">
                        <c:v>看護師・　保健師合計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出生国!$H$19:$H$24</c15:sqref>
                        </c15:formulaRef>
                      </c:ext>
                    </c:extLst>
                    <c:strCache>
                      <c:ptCount val="6"/>
                      <c:pt idx="0">
                        <c:v>2007-2008</c:v>
                      </c:pt>
                      <c:pt idx="1">
                        <c:v>2009-2010</c:v>
                      </c:pt>
                      <c:pt idx="2">
                        <c:v>2011-2012</c:v>
                      </c:pt>
                      <c:pt idx="3">
                        <c:v>2013-2014</c:v>
                      </c:pt>
                      <c:pt idx="4">
                        <c:v>2015-2016</c:v>
                      </c:pt>
                      <c:pt idx="5">
                        <c:v>2017-2018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出生国!$K$19:$K$24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671</c:v>
                      </c:pt>
                      <c:pt idx="1">
                        <c:v>663</c:v>
                      </c:pt>
                      <c:pt idx="2">
                        <c:v>634</c:v>
                      </c:pt>
                      <c:pt idx="3">
                        <c:v>465</c:v>
                      </c:pt>
                      <c:pt idx="4">
                        <c:v>396</c:v>
                      </c:pt>
                      <c:pt idx="5">
                        <c:v>371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FD-40A7-8125-D200D40F1DB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出生国!$M$18</c15:sqref>
                        </c15:formulaRef>
                      </c:ext>
                    </c:extLst>
                    <c:strCache>
                      <c:ptCount val="1"/>
                      <c:pt idx="0">
                        <c:v>その他医療職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出生国!$H$19:$H$24</c15:sqref>
                        </c15:formulaRef>
                      </c:ext>
                    </c:extLst>
                    <c:strCache>
                      <c:ptCount val="6"/>
                      <c:pt idx="0">
                        <c:v>2007-2008</c:v>
                      </c:pt>
                      <c:pt idx="1">
                        <c:v>2009-2010</c:v>
                      </c:pt>
                      <c:pt idx="2">
                        <c:v>2011-2012</c:v>
                      </c:pt>
                      <c:pt idx="3">
                        <c:v>2013-2014</c:v>
                      </c:pt>
                      <c:pt idx="4">
                        <c:v>2015-2016</c:v>
                      </c:pt>
                      <c:pt idx="5">
                        <c:v>2017-2018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出生国!$M$19:$M$24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333</c:v>
                      </c:pt>
                      <c:pt idx="1">
                        <c:v>340</c:v>
                      </c:pt>
                      <c:pt idx="2">
                        <c:v>512</c:v>
                      </c:pt>
                      <c:pt idx="3">
                        <c:v>518</c:v>
                      </c:pt>
                      <c:pt idx="4">
                        <c:v>470</c:v>
                      </c:pt>
                      <c:pt idx="5">
                        <c:v>486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FD-40A7-8125-D200D40F1DB5}"/>
                  </c:ext>
                </c:extLst>
              </c15:ser>
            </c15:filteredLineSeries>
          </c:ext>
        </c:extLst>
      </c:lineChart>
      <c:catAx>
        <c:axId val="85872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858722328"/>
        <c:crosses val="autoZero"/>
        <c:auto val="1"/>
        <c:lblAlgn val="ctr"/>
        <c:lblOffset val="100"/>
        <c:noMultiLvlLbl val="0"/>
      </c:catAx>
      <c:valAx>
        <c:axId val="858722328"/>
        <c:scaling>
          <c:orientation val="minMax"/>
        </c:scaling>
        <c:delete val="0"/>
        <c:axPos val="l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en-US" sz="800" baseline="0">
                    <a:ea typeface="メイリオ" panose="020B0604030504040204" pitchFamily="50" charset="-128"/>
                  </a:rPr>
                  <a:t>医療従事者の外国生まれの割合（％）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872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15</xdr:row>
      <xdr:rowOff>104776</xdr:rowOff>
    </xdr:from>
    <xdr:to>
      <xdr:col>11</xdr:col>
      <xdr:colOff>200025</xdr:colOff>
      <xdr:row>28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1</xdr:row>
      <xdr:rowOff>104775</xdr:rowOff>
    </xdr:from>
    <xdr:to>
      <xdr:col>21</xdr:col>
      <xdr:colOff>619125</xdr:colOff>
      <xdr:row>14</xdr:row>
      <xdr:rowOff>180975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9526</xdr:colOff>
      <xdr:row>1</xdr:row>
      <xdr:rowOff>9525</xdr:rowOff>
    </xdr:from>
    <xdr:to>
      <xdr:col>21</xdr:col>
      <xdr:colOff>476250</xdr:colOff>
      <xdr:row>12</xdr:row>
      <xdr:rowOff>171450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" connectionId="1" xr16:uid="{00000000-0016-0000-0200-000001000000}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1" connectionId="2" xr16:uid="{00000000-0016-0000-0200-000000000000}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5" x14ac:dyDescent="0.15"/>
  <cols>
    <col min="1" max="16" width="9.125" style="1" bestFit="1" customWidth="1"/>
    <col min="17" max="17" width="9" style="1"/>
    <col min="18" max="21" width="9.125" style="1" bestFit="1" customWidth="1"/>
    <col min="22" max="22" width="9" style="1"/>
    <col min="23" max="23" width="9.625" style="1" bestFit="1" customWidth="1"/>
    <col min="24" max="24" width="9.125" style="1" bestFit="1" customWidth="1"/>
    <col min="25" max="25" width="9" style="1"/>
    <col min="26" max="26" width="10.75" style="1" bestFit="1" customWidth="1"/>
    <col min="27" max="27" width="9.375" style="1" bestFit="1" customWidth="1"/>
    <col min="28" max="16384" width="9" style="1"/>
  </cols>
  <sheetData>
    <row r="1" spans="1:27" x14ac:dyDescent="0.15">
      <c r="A1" s="1" t="s">
        <v>1</v>
      </c>
    </row>
    <row r="2" spans="1:27" s="6" customFormat="1" ht="45" x14ac:dyDescent="0.15">
      <c r="A2" s="24"/>
      <c r="B2" s="26" t="s">
        <v>2</v>
      </c>
      <c r="C2" s="23" t="s">
        <v>3</v>
      </c>
      <c r="D2" s="23" t="s">
        <v>37</v>
      </c>
      <c r="E2" s="23" t="s">
        <v>7</v>
      </c>
      <c r="F2" s="23" t="s">
        <v>12</v>
      </c>
      <c r="G2" s="23" t="s">
        <v>6</v>
      </c>
      <c r="H2" s="21" t="s">
        <v>4</v>
      </c>
      <c r="I2" s="23" t="s">
        <v>35</v>
      </c>
      <c r="J2" s="23" t="s">
        <v>34</v>
      </c>
      <c r="K2" s="21" t="s">
        <v>36</v>
      </c>
      <c r="L2" s="21" t="s">
        <v>5</v>
      </c>
      <c r="M2" s="21" t="s">
        <v>13</v>
      </c>
      <c r="N2" s="23" t="s">
        <v>8</v>
      </c>
      <c r="O2" s="23" t="s">
        <v>9</v>
      </c>
      <c r="P2" s="23" t="s">
        <v>10</v>
      </c>
    </row>
    <row r="3" spans="1:27" s="3" customFormat="1" x14ac:dyDescent="0.15">
      <c r="A3" s="25">
        <v>2007</v>
      </c>
      <c r="B3" s="9">
        <v>103</v>
      </c>
      <c r="C3" s="9">
        <v>362</v>
      </c>
      <c r="D3" s="9">
        <v>167</v>
      </c>
      <c r="E3" s="3">
        <v>692</v>
      </c>
      <c r="F3" s="3">
        <v>104</v>
      </c>
      <c r="G3" s="3">
        <v>53</v>
      </c>
      <c r="H3" s="3">
        <v>473</v>
      </c>
      <c r="I3" s="3">
        <v>4557</v>
      </c>
      <c r="J3" s="3">
        <v>1122</v>
      </c>
      <c r="K3" s="3">
        <v>1517</v>
      </c>
      <c r="L3" s="3">
        <v>925</v>
      </c>
      <c r="M3" s="3">
        <v>51</v>
      </c>
      <c r="N3" s="3">
        <v>14534</v>
      </c>
      <c r="O3" s="3">
        <v>651</v>
      </c>
      <c r="P3" s="3">
        <v>25311</v>
      </c>
    </row>
    <row r="4" spans="1:27" s="3" customFormat="1" x14ac:dyDescent="0.15">
      <c r="A4" s="25">
        <v>2008</v>
      </c>
      <c r="B4" s="9">
        <v>83</v>
      </c>
      <c r="C4" s="9">
        <v>329</v>
      </c>
      <c r="D4" s="9">
        <v>185</v>
      </c>
      <c r="E4" s="3">
        <v>679</v>
      </c>
      <c r="F4" s="3">
        <v>124</v>
      </c>
      <c r="G4" s="3">
        <v>58</v>
      </c>
      <c r="H4" s="3">
        <v>461</v>
      </c>
      <c r="I4" s="3">
        <v>4416</v>
      </c>
      <c r="J4" s="3">
        <v>1035</v>
      </c>
      <c r="K4" s="3">
        <v>1268</v>
      </c>
      <c r="L4" s="3">
        <v>816</v>
      </c>
      <c r="M4" s="3">
        <v>45</v>
      </c>
      <c r="N4" s="3">
        <v>14562</v>
      </c>
      <c r="O4" s="3">
        <v>699</v>
      </c>
      <c r="P4" s="3">
        <v>24760</v>
      </c>
      <c r="U4" s="5"/>
      <c r="X4" s="5"/>
    </row>
    <row r="5" spans="1:27" s="3" customFormat="1" x14ac:dyDescent="0.15">
      <c r="A5" s="25">
        <v>2009</v>
      </c>
      <c r="B5" s="9">
        <v>78</v>
      </c>
      <c r="C5" s="9">
        <v>353</v>
      </c>
      <c r="D5" s="9">
        <v>186</v>
      </c>
      <c r="E5" s="3">
        <v>644</v>
      </c>
      <c r="F5" s="3">
        <v>92</v>
      </c>
      <c r="G5" s="3">
        <v>40</v>
      </c>
      <c r="H5" s="3">
        <v>494</v>
      </c>
      <c r="I5" s="3">
        <v>3961</v>
      </c>
      <c r="J5" s="3">
        <v>916</v>
      </c>
      <c r="K5" s="3">
        <v>1197</v>
      </c>
      <c r="L5" s="3">
        <v>786</v>
      </c>
      <c r="M5" s="3">
        <v>38</v>
      </c>
      <c r="N5" s="3">
        <v>14775</v>
      </c>
      <c r="O5" s="3">
        <v>610</v>
      </c>
      <c r="P5" s="3">
        <v>24170</v>
      </c>
      <c r="U5" s="5"/>
      <c r="X5" s="5"/>
      <c r="AA5" s="5"/>
    </row>
    <row r="6" spans="1:27" s="3" customFormat="1" x14ac:dyDescent="0.15">
      <c r="A6" s="25">
        <v>2010</v>
      </c>
      <c r="B6" s="9">
        <v>91</v>
      </c>
      <c r="C6" s="9">
        <v>316</v>
      </c>
      <c r="D6" s="9">
        <v>157</v>
      </c>
      <c r="E6" s="3">
        <v>690</v>
      </c>
      <c r="F6" s="3">
        <v>93</v>
      </c>
      <c r="G6" s="3">
        <v>64</v>
      </c>
      <c r="H6" s="3">
        <v>541</v>
      </c>
      <c r="I6" s="3">
        <v>3715</v>
      </c>
      <c r="J6" s="3">
        <v>810</v>
      </c>
      <c r="K6" s="3">
        <v>1030</v>
      </c>
      <c r="L6" s="3">
        <v>678</v>
      </c>
      <c r="M6" s="3">
        <v>35</v>
      </c>
      <c r="N6" s="3">
        <v>14452</v>
      </c>
      <c r="O6" s="3">
        <v>589</v>
      </c>
      <c r="P6" s="3">
        <v>23261</v>
      </c>
      <c r="U6" s="5"/>
      <c r="X6" s="5"/>
      <c r="AA6" s="5"/>
    </row>
    <row r="7" spans="1:27" s="3" customFormat="1" x14ac:dyDescent="0.15">
      <c r="A7" s="25">
        <v>2011</v>
      </c>
      <c r="B7" s="9">
        <v>81</v>
      </c>
      <c r="C7" s="9">
        <v>350</v>
      </c>
      <c r="D7" s="9">
        <v>242</v>
      </c>
      <c r="E7" s="3">
        <v>553</v>
      </c>
      <c r="F7" s="3">
        <v>121</v>
      </c>
      <c r="G7" s="3">
        <v>52</v>
      </c>
      <c r="H7" s="3">
        <v>421</v>
      </c>
      <c r="I7" s="3">
        <v>3433</v>
      </c>
      <c r="J7" s="3">
        <v>835</v>
      </c>
      <c r="K7" s="3">
        <v>919</v>
      </c>
      <c r="L7" s="3">
        <v>668</v>
      </c>
      <c r="M7" s="3">
        <v>41</v>
      </c>
      <c r="N7" s="3">
        <v>14477</v>
      </c>
      <c r="O7" s="3">
        <v>488</v>
      </c>
      <c r="P7" s="3">
        <v>22681</v>
      </c>
      <c r="U7" s="5"/>
      <c r="X7" s="5"/>
    </row>
    <row r="8" spans="1:27" s="3" customFormat="1" x14ac:dyDescent="0.15">
      <c r="A8" s="25">
        <v>2012</v>
      </c>
      <c r="B8" s="9">
        <v>62</v>
      </c>
      <c r="C8" s="9">
        <v>294</v>
      </c>
      <c r="D8" s="9">
        <v>280</v>
      </c>
      <c r="E8" s="3">
        <v>569</v>
      </c>
      <c r="F8" s="3">
        <v>74</v>
      </c>
      <c r="G8" s="3">
        <v>39</v>
      </c>
      <c r="H8" s="3">
        <v>395</v>
      </c>
      <c r="I8" s="3">
        <v>2968</v>
      </c>
      <c r="J8" s="3">
        <v>747</v>
      </c>
      <c r="K8" s="3">
        <v>928</v>
      </c>
      <c r="L8" s="3">
        <v>512</v>
      </c>
      <c r="M8" s="3">
        <v>32</v>
      </c>
      <c r="N8" s="3">
        <v>13949</v>
      </c>
      <c r="O8" s="3">
        <v>434</v>
      </c>
      <c r="P8" s="3">
        <v>21283</v>
      </c>
      <c r="U8" s="5"/>
      <c r="X8" s="5"/>
      <c r="AA8" s="5"/>
    </row>
    <row r="9" spans="1:27" s="3" customFormat="1" x14ac:dyDescent="0.15">
      <c r="A9" s="25">
        <v>2013</v>
      </c>
      <c r="B9" s="9">
        <v>66</v>
      </c>
      <c r="C9" s="9">
        <v>234</v>
      </c>
      <c r="D9" s="9">
        <v>281</v>
      </c>
      <c r="E9" s="3">
        <v>546</v>
      </c>
      <c r="F9" s="3">
        <v>95</v>
      </c>
      <c r="G9" s="3">
        <v>43</v>
      </c>
      <c r="H9" s="3">
        <v>437</v>
      </c>
      <c r="I9" s="3">
        <v>2682</v>
      </c>
      <c r="J9" s="3">
        <v>683</v>
      </c>
      <c r="K9" s="3">
        <v>875</v>
      </c>
      <c r="L9" s="3">
        <v>457</v>
      </c>
      <c r="M9" s="3">
        <v>31</v>
      </c>
      <c r="N9" s="3">
        <v>13570</v>
      </c>
      <c r="O9" s="3">
        <v>495</v>
      </c>
      <c r="P9" s="3">
        <v>20495</v>
      </c>
      <c r="U9" s="5"/>
      <c r="X9" s="5"/>
      <c r="AA9" s="5"/>
    </row>
    <row r="10" spans="1:27" s="3" customFormat="1" x14ac:dyDescent="0.15">
      <c r="A10" s="25">
        <v>2014</v>
      </c>
      <c r="B10" s="9">
        <v>47</v>
      </c>
      <c r="C10" s="9">
        <v>249</v>
      </c>
      <c r="D10" s="9">
        <v>255</v>
      </c>
      <c r="E10" s="3">
        <v>496</v>
      </c>
      <c r="F10" s="3">
        <v>75</v>
      </c>
      <c r="G10" s="3">
        <v>34</v>
      </c>
      <c r="H10" s="3">
        <v>496</v>
      </c>
      <c r="I10" s="3">
        <v>2696</v>
      </c>
      <c r="J10" s="3">
        <v>674</v>
      </c>
      <c r="K10" s="3">
        <v>794</v>
      </c>
      <c r="L10" s="3">
        <v>374</v>
      </c>
      <c r="M10" s="3">
        <v>21</v>
      </c>
      <c r="N10" s="3">
        <v>12937</v>
      </c>
      <c r="O10" s="3">
        <v>467</v>
      </c>
      <c r="P10" s="3">
        <v>19615</v>
      </c>
      <c r="U10" s="5"/>
      <c r="X10" s="5"/>
    </row>
    <row r="11" spans="1:27" s="3" customFormat="1" x14ac:dyDescent="0.15">
      <c r="A11" s="25">
        <v>2015</v>
      </c>
      <c r="B11" s="9">
        <v>61</v>
      </c>
      <c r="C11" s="9">
        <v>219</v>
      </c>
      <c r="D11" s="9">
        <v>264</v>
      </c>
      <c r="E11" s="3">
        <v>441</v>
      </c>
      <c r="F11" s="3">
        <v>72</v>
      </c>
      <c r="G11" s="3">
        <v>24</v>
      </c>
      <c r="H11" s="3">
        <v>475</v>
      </c>
      <c r="I11" s="3">
        <v>2395</v>
      </c>
      <c r="J11" s="3">
        <v>647</v>
      </c>
      <c r="K11" s="3">
        <v>740</v>
      </c>
      <c r="L11" s="3">
        <v>323</v>
      </c>
      <c r="M11" s="3">
        <v>30</v>
      </c>
      <c r="N11" s="3">
        <v>12057</v>
      </c>
      <c r="O11" s="3">
        <v>532</v>
      </c>
      <c r="P11" s="3">
        <v>18280</v>
      </c>
      <c r="U11" s="5"/>
      <c r="X11" s="5"/>
      <c r="AA11" s="5"/>
    </row>
    <row r="12" spans="1:27" s="3" customFormat="1" x14ac:dyDescent="0.15">
      <c r="A12" s="10">
        <v>2016</v>
      </c>
      <c r="B12" s="11">
        <v>40</v>
      </c>
      <c r="C12" s="11">
        <v>191</v>
      </c>
      <c r="D12" s="11">
        <v>231</v>
      </c>
      <c r="E12" s="12">
        <v>409</v>
      </c>
      <c r="F12" s="12">
        <v>62</v>
      </c>
      <c r="G12" s="12">
        <v>40</v>
      </c>
      <c r="H12" s="12">
        <v>597</v>
      </c>
      <c r="I12" s="12">
        <v>2398</v>
      </c>
      <c r="J12" s="12">
        <v>634</v>
      </c>
      <c r="K12" s="12">
        <v>623</v>
      </c>
      <c r="L12" s="12">
        <v>292</v>
      </c>
      <c r="M12" s="12">
        <v>26</v>
      </c>
      <c r="N12" s="12">
        <v>11645</v>
      </c>
      <c r="O12" s="12">
        <v>437</v>
      </c>
      <c r="P12" s="12">
        <v>17625</v>
      </c>
      <c r="U12" s="5"/>
      <c r="X12" s="5"/>
      <c r="AA12" s="5"/>
    </row>
    <row r="13" spans="1:27" x14ac:dyDescent="0.15">
      <c r="A13" s="1">
        <v>2017</v>
      </c>
      <c r="B13" s="3">
        <v>38</v>
      </c>
      <c r="C13" s="3">
        <v>216</v>
      </c>
      <c r="D13" s="3">
        <v>280</v>
      </c>
      <c r="E13" s="3">
        <v>437</v>
      </c>
      <c r="F13" s="3">
        <v>82</v>
      </c>
      <c r="G13" s="3">
        <v>31</v>
      </c>
      <c r="H13" s="3">
        <v>576</v>
      </c>
      <c r="I13" s="3">
        <v>2355</v>
      </c>
      <c r="J13" s="3">
        <v>520</v>
      </c>
      <c r="K13" s="3">
        <v>631</v>
      </c>
      <c r="L13" s="3">
        <v>236</v>
      </c>
      <c r="M13" s="3">
        <v>31</v>
      </c>
      <c r="N13" s="3">
        <v>10947</v>
      </c>
      <c r="O13" s="3">
        <v>409</v>
      </c>
      <c r="P13" s="3">
        <v>16789</v>
      </c>
    </row>
    <row r="14" spans="1:27" x14ac:dyDescent="0.15">
      <c r="A14" s="41">
        <v>2018</v>
      </c>
      <c r="B14" s="42">
        <v>34</v>
      </c>
      <c r="C14" s="42">
        <v>168</v>
      </c>
      <c r="D14" s="42">
        <v>225</v>
      </c>
      <c r="E14" s="42">
        <v>375</v>
      </c>
      <c r="F14" s="42">
        <v>60</v>
      </c>
      <c r="G14" s="42">
        <v>32</v>
      </c>
      <c r="H14" s="42">
        <v>571</v>
      </c>
      <c r="I14" s="42">
        <v>2391</v>
      </c>
      <c r="J14" s="42">
        <v>533</v>
      </c>
      <c r="K14" s="42">
        <v>525</v>
      </c>
      <c r="L14" s="42">
        <v>201</v>
      </c>
      <c r="M14" s="42">
        <v>23</v>
      </c>
      <c r="N14" s="42">
        <v>10163</v>
      </c>
      <c r="O14" s="42">
        <v>289</v>
      </c>
      <c r="P14" s="42">
        <v>15590</v>
      </c>
    </row>
    <row r="15" spans="1:27" x14ac:dyDescent="0.15">
      <c r="P15" s="46" t="s">
        <v>44</v>
      </c>
    </row>
    <row r="16" spans="1:27" x14ac:dyDescent="0.15">
      <c r="A16" s="1" t="s">
        <v>33</v>
      </c>
    </row>
    <row r="17" spans="1:4" ht="39.75" customHeight="1" x14ac:dyDescent="0.15">
      <c r="A17" s="28"/>
      <c r="B17" s="27" t="s">
        <v>2</v>
      </c>
      <c r="C17" s="23" t="s">
        <v>3</v>
      </c>
      <c r="D17" s="23" t="s">
        <v>37</v>
      </c>
    </row>
    <row r="18" spans="1:4" x14ac:dyDescent="0.15">
      <c r="A18" s="29">
        <v>2007</v>
      </c>
      <c r="B18" s="2">
        <f t="shared" ref="B18:B27" si="0">B3/P3*100</f>
        <v>0.40693769507328825</v>
      </c>
      <c r="C18" s="2">
        <f t="shared" ref="C18:C27" si="1">C3/P3*100</f>
        <v>1.4302082098692268</v>
      </c>
      <c r="D18" s="2">
        <f t="shared" ref="D18:D27" si="2">D3/P3*100</f>
        <v>0.6597921852159141</v>
      </c>
    </row>
    <row r="19" spans="1:4" x14ac:dyDescent="0.15">
      <c r="A19" s="29">
        <v>2008</v>
      </c>
      <c r="B19" s="2">
        <f t="shared" si="0"/>
        <v>0.33521809369951533</v>
      </c>
      <c r="C19" s="2">
        <f t="shared" si="1"/>
        <v>1.3287560581583198</v>
      </c>
      <c r="D19" s="2">
        <f t="shared" si="2"/>
        <v>0.74717285945072698</v>
      </c>
    </row>
    <row r="20" spans="1:4" x14ac:dyDescent="0.15">
      <c r="A20" s="29">
        <v>2009</v>
      </c>
      <c r="B20" s="2">
        <f t="shared" si="0"/>
        <v>0.32271410839884151</v>
      </c>
      <c r="C20" s="2">
        <f t="shared" si="1"/>
        <v>1.4604882085229622</v>
      </c>
      <c r="D20" s="2">
        <f t="shared" si="2"/>
        <v>0.76954902772031442</v>
      </c>
    </row>
    <row r="21" spans="1:4" x14ac:dyDescent="0.15">
      <c r="A21" s="29">
        <v>2010</v>
      </c>
      <c r="B21" s="2">
        <f t="shared" si="0"/>
        <v>0.39121275955461937</v>
      </c>
      <c r="C21" s="2">
        <f t="shared" si="1"/>
        <v>1.3584970551566999</v>
      </c>
      <c r="D21" s="2">
        <f t="shared" si="2"/>
        <v>0.67494948626456308</v>
      </c>
    </row>
    <row r="22" spans="1:4" x14ac:dyDescent="0.15">
      <c r="A22" s="29">
        <v>2011</v>
      </c>
      <c r="B22" s="2">
        <f t="shared" si="0"/>
        <v>0.35712711079758386</v>
      </c>
      <c r="C22" s="2">
        <f t="shared" si="1"/>
        <v>1.5431418367796834</v>
      </c>
      <c r="D22" s="2">
        <f t="shared" si="2"/>
        <v>1.0669723557162383</v>
      </c>
    </row>
    <row r="23" spans="1:4" x14ac:dyDescent="0.15">
      <c r="A23" s="29">
        <v>2012</v>
      </c>
      <c r="B23" s="2">
        <f t="shared" si="0"/>
        <v>0.29131231499318705</v>
      </c>
      <c r="C23" s="2">
        <f t="shared" si="1"/>
        <v>1.3813842033547903</v>
      </c>
      <c r="D23" s="2">
        <f t="shared" si="2"/>
        <v>1.3156040031950382</v>
      </c>
    </row>
    <row r="24" spans="1:4" x14ac:dyDescent="0.15">
      <c r="A24" s="29">
        <v>2013</v>
      </c>
      <c r="B24" s="2">
        <f t="shared" si="0"/>
        <v>0.32202976335691635</v>
      </c>
      <c r="C24" s="2">
        <f t="shared" si="1"/>
        <v>1.1417418882654307</v>
      </c>
      <c r="D24" s="2">
        <f t="shared" si="2"/>
        <v>1.371066113686265</v>
      </c>
    </row>
    <row r="25" spans="1:4" x14ac:dyDescent="0.15">
      <c r="A25" s="29">
        <v>2014</v>
      </c>
      <c r="B25" s="2">
        <f t="shared" si="0"/>
        <v>0.23961254142238084</v>
      </c>
      <c r="C25" s="2">
        <f t="shared" si="1"/>
        <v>1.2694366556206986</v>
      </c>
      <c r="D25" s="2">
        <f t="shared" si="2"/>
        <v>1.3000254906958961</v>
      </c>
    </row>
    <row r="26" spans="1:4" x14ac:dyDescent="0.15">
      <c r="A26" s="29">
        <v>2015</v>
      </c>
      <c r="B26" s="2">
        <f t="shared" si="0"/>
        <v>0.33369803063457326</v>
      </c>
      <c r="C26" s="2">
        <f t="shared" si="1"/>
        <v>1.1980306345733041</v>
      </c>
      <c r="D26" s="2">
        <f t="shared" si="2"/>
        <v>1.4442013129102844</v>
      </c>
    </row>
    <row r="27" spans="1:4" x14ac:dyDescent="0.15">
      <c r="A27" s="43">
        <v>2016</v>
      </c>
      <c r="B27" s="44">
        <f t="shared" si="0"/>
        <v>0.22695035460992907</v>
      </c>
      <c r="C27" s="44">
        <f t="shared" si="1"/>
        <v>1.0836879432624114</v>
      </c>
      <c r="D27" s="44">
        <f t="shared" si="2"/>
        <v>1.3106382978723403</v>
      </c>
    </row>
    <row r="28" spans="1:4" x14ac:dyDescent="0.15">
      <c r="A28" s="29">
        <v>2017</v>
      </c>
      <c r="B28" s="44">
        <f t="shared" ref="B28:B29" si="3">B13/P13*100</f>
        <v>0.22633867413187203</v>
      </c>
      <c r="C28" s="44">
        <f t="shared" ref="C28:C29" si="4">C13/P13*100</f>
        <v>1.2865566740127465</v>
      </c>
      <c r="D28" s="44">
        <f t="shared" ref="D28:D29" si="5">D13/P13*100</f>
        <v>1.6677586514980045</v>
      </c>
    </row>
    <row r="29" spans="1:4" x14ac:dyDescent="0.15">
      <c r="A29" s="41">
        <v>2018</v>
      </c>
      <c r="B29" s="45">
        <f t="shared" si="3"/>
        <v>0.21808851828094933</v>
      </c>
      <c r="C29" s="45">
        <f t="shared" si="4"/>
        <v>1.077613855035279</v>
      </c>
      <c r="D29" s="45">
        <f t="shared" si="5"/>
        <v>1.4432328415651059</v>
      </c>
    </row>
    <row r="31" spans="1:4" x14ac:dyDescent="0.15">
      <c r="B31" s="30"/>
      <c r="C31" s="30"/>
      <c r="D31" s="30"/>
    </row>
  </sheetData>
  <phoneticPr fontId="18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workbookViewId="0"/>
  </sheetViews>
  <sheetFormatPr defaultColWidth="9" defaultRowHeight="15" x14ac:dyDescent="0.15"/>
  <cols>
    <col min="1" max="4" width="9.125" style="1" bestFit="1" customWidth="1"/>
    <col min="5" max="5" width="9" style="1"/>
    <col min="6" max="9" width="9.125" style="1" bestFit="1" customWidth="1"/>
    <col min="10" max="10" width="9" style="1"/>
    <col min="11" max="11" width="9.625" style="1" bestFit="1" customWidth="1"/>
    <col min="12" max="12" width="9.125" style="1" bestFit="1" customWidth="1"/>
    <col min="13" max="13" width="9" style="1"/>
    <col min="14" max="14" width="10.75" style="1" bestFit="1" customWidth="1"/>
    <col min="15" max="15" width="9.375" style="1" bestFit="1" customWidth="1"/>
    <col min="16" max="16384" width="9" style="1"/>
  </cols>
  <sheetData>
    <row r="1" spans="1:16" x14ac:dyDescent="0.15">
      <c r="A1" s="1" t="s">
        <v>48</v>
      </c>
      <c r="I1" s="1" t="s">
        <v>15</v>
      </c>
      <c r="L1" s="1" t="s">
        <v>15</v>
      </c>
      <c r="O1" s="1" t="s">
        <v>15</v>
      </c>
    </row>
    <row r="2" spans="1:16" s="6" customFormat="1" ht="60" x14ac:dyDescent="0.15">
      <c r="A2" s="21"/>
      <c r="B2" s="31" t="s">
        <v>2</v>
      </c>
      <c r="C2" s="32" t="s">
        <v>11</v>
      </c>
      <c r="D2" s="32" t="s">
        <v>37</v>
      </c>
      <c r="E2" s="23"/>
      <c r="F2" s="23" t="s">
        <v>2</v>
      </c>
      <c r="G2" s="23" t="s">
        <v>14</v>
      </c>
      <c r="H2" s="23" t="s">
        <v>16</v>
      </c>
      <c r="I2" s="23" t="s">
        <v>2</v>
      </c>
      <c r="J2" s="23"/>
      <c r="K2" s="23" t="s">
        <v>17</v>
      </c>
      <c r="L2" s="23" t="s">
        <v>3</v>
      </c>
      <c r="M2" s="23"/>
      <c r="N2" s="23" t="s">
        <v>38</v>
      </c>
      <c r="O2" s="23" t="s">
        <v>39</v>
      </c>
      <c r="P2" s="58"/>
    </row>
    <row r="3" spans="1:16" s="3" customFormat="1" x14ac:dyDescent="0.15">
      <c r="A3" s="16">
        <v>2007</v>
      </c>
      <c r="B3" s="19">
        <v>103</v>
      </c>
      <c r="C3" s="17">
        <v>362</v>
      </c>
      <c r="D3" s="17">
        <v>167</v>
      </c>
      <c r="E3" s="18"/>
      <c r="F3" s="18"/>
      <c r="G3" s="18"/>
      <c r="H3" s="18"/>
      <c r="I3" s="18"/>
      <c r="J3" s="18"/>
      <c r="K3" s="18"/>
      <c r="L3" s="18"/>
      <c r="M3" s="18"/>
      <c r="N3" s="57"/>
      <c r="O3" s="56"/>
    </row>
    <row r="4" spans="1:16" s="3" customFormat="1" x14ac:dyDescent="0.15">
      <c r="A4" s="10">
        <v>2008</v>
      </c>
      <c r="B4" s="20">
        <v>83</v>
      </c>
      <c r="C4" s="11">
        <v>329</v>
      </c>
      <c r="D4" s="11">
        <v>185</v>
      </c>
      <c r="E4" s="12"/>
      <c r="F4" s="12">
        <v>286699</v>
      </c>
      <c r="G4" s="12">
        <v>99426</v>
      </c>
      <c r="H4" s="12">
        <f>SUM(F4:G4)</f>
        <v>386125</v>
      </c>
      <c r="I4" s="13">
        <f>B4/H4*100000</f>
        <v>21.49562965360958</v>
      </c>
      <c r="J4" s="12"/>
      <c r="K4" s="12">
        <f>43446+27789+877182+375042</f>
        <v>1323459</v>
      </c>
      <c r="L4" s="13">
        <f>C4/K4*100000</f>
        <v>24.859100281912774</v>
      </c>
      <c r="M4" s="12"/>
      <c r="N4" s="34">
        <v>498636.09999999986</v>
      </c>
      <c r="O4" s="35">
        <v>37.101204666088165</v>
      </c>
    </row>
    <row r="5" spans="1:16" s="3" customFormat="1" x14ac:dyDescent="0.15">
      <c r="A5" s="10">
        <v>2009</v>
      </c>
      <c r="B5" s="20">
        <v>78</v>
      </c>
      <c r="C5" s="11">
        <v>353</v>
      </c>
      <c r="D5" s="11">
        <v>186</v>
      </c>
      <c r="E5" s="12"/>
      <c r="F5" s="12"/>
      <c r="G5" s="12"/>
      <c r="H5" s="12"/>
      <c r="I5" s="13"/>
      <c r="J5" s="12"/>
      <c r="K5" s="12"/>
      <c r="L5" s="13"/>
      <c r="M5" s="12"/>
      <c r="N5" s="34">
        <v>518687.6</v>
      </c>
      <c r="O5" s="35">
        <f t="shared" ref="O5:O9" si="0">D5/N5*100000</f>
        <v>35.859735224053942</v>
      </c>
    </row>
    <row r="6" spans="1:16" s="3" customFormat="1" x14ac:dyDescent="0.15">
      <c r="A6" s="10">
        <v>2010</v>
      </c>
      <c r="B6" s="20">
        <v>91</v>
      </c>
      <c r="C6" s="11">
        <v>316</v>
      </c>
      <c r="D6" s="11">
        <v>157</v>
      </c>
      <c r="E6" s="12"/>
      <c r="F6" s="12">
        <v>295049</v>
      </c>
      <c r="G6" s="12">
        <v>101576</v>
      </c>
      <c r="H6" s="12">
        <f t="shared" ref="H6:H10" si="1">SUM(F6:G6)</f>
        <v>396625</v>
      </c>
      <c r="I6" s="15">
        <f>B6/H6*100000</f>
        <v>22.943586511188148</v>
      </c>
      <c r="J6" s="12"/>
      <c r="K6" s="12">
        <f>45028+29672+952723+368148</f>
        <v>1395571</v>
      </c>
      <c r="L6" s="15">
        <f>C6/K6*100000</f>
        <v>22.643061513889297</v>
      </c>
      <c r="M6" s="12"/>
      <c r="N6" s="34">
        <v>536925.69999999984</v>
      </c>
      <c r="O6" s="36">
        <f t="shared" si="0"/>
        <v>29.240544827710806</v>
      </c>
    </row>
    <row r="7" spans="1:16" s="3" customFormat="1" x14ac:dyDescent="0.15">
      <c r="A7" s="4">
        <v>2011</v>
      </c>
      <c r="B7" s="20">
        <v>81</v>
      </c>
      <c r="C7" s="9">
        <v>350</v>
      </c>
      <c r="D7" s="9">
        <v>242</v>
      </c>
      <c r="I7" s="14"/>
      <c r="L7" s="14"/>
      <c r="N7" s="37">
        <v>550369</v>
      </c>
      <c r="O7" s="38">
        <v>43.970499791957764</v>
      </c>
    </row>
    <row r="8" spans="1:16" s="3" customFormat="1" x14ac:dyDescent="0.15">
      <c r="A8" s="4">
        <v>2012</v>
      </c>
      <c r="B8" s="20">
        <v>62</v>
      </c>
      <c r="C8" s="9">
        <v>294</v>
      </c>
      <c r="D8" s="9">
        <v>280</v>
      </c>
      <c r="F8" s="3">
        <v>303268</v>
      </c>
      <c r="G8" s="3">
        <v>102551</v>
      </c>
      <c r="H8" s="3">
        <f t="shared" si="1"/>
        <v>405819</v>
      </c>
      <c r="I8" s="14">
        <f>B8/H8*100000</f>
        <v>15.277746975868553</v>
      </c>
      <c r="K8" s="3">
        <f>47279+31835+1015744+357777</f>
        <v>1452635</v>
      </c>
      <c r="L8" s="14">
        <f>C8/K8*100000</f>
        <v>20.239082770276084</v>
      </c>
      <c r="N8" s="37">
        <v>570989.30000000016</v>
      </c>
      <c r="O8" s="39">
        <f t="shared" si="0"/>
        <v>49.03769650324444</v>
      </c>
    </row>
    <row r="9" spans="1:16" s="3" customFormat="1" x14ac:dyDescent="0.15">
      <c r="A9" s="4">
        <v>2013</v>
      </c>
      <c r="B9" s="20">
        <v>66</v>
      </c>
      <c r="C9" s="9">
        <v>234</v>
      </c>
      <c r="D9" s="9">
        <v>281</v>
      </c>
      <c r="I9" s="14"/>
      <c r="L9" s="14"/>
      <c r="N9" s="37">
        <v>587977.80000000016</v>
      </c>
      <c r="O9" s="38">
        <f t="shared" si="0"/>
        <v>47.790919997319612</v>
      </c>
    </row>
    <row r="10" spans="1:16" s="3" customFormat="1" x14ac:dyDescent="0.15">
      <c r="A10" s="4">
        <v>2014</v>
      </c>
      <c r="B10" s="20">
        <v>47</v>
      </c>
      <c r="C10" s="9">
        <v>249</v>
      </c>
      <c r="D10" s="9">
        <v>255</v>
      </c>
      <c r="F10" s="3">
        <v>311205</v>
      </c>
      <c r="G10" s="3">
        <v>103972</v>
      </c>
      <c r="H10" s="3">
        <f t="shared" si="1"/>
        <v>415177</v>
      </c>
      <c r="I10" s="14">
        <f>B10/H10*100000</f>
        <v>11.320472954908389</v>
      </c>
      <c r="K10" s="3">
        <f>48452+33956+1086779+340153</f>
        <v>1509340</v>
      </c>
      <c r="L10" s="14">
        <f>C10/K10*100000</f>
        <v>16.497276955490481</v>
      </c>
      <c r="N10" s="37">
        <v>601605.1</v>
      </c>
      <c r="O10" s="38">
        <v>42.386608757139875</v>
      </c>
    </row>
    <row r="11" spans="1:16" s="3" customFormat="1" x14ac:dyDescent="0.15">
      <c r="A11" s="4">
        <v>2015</v>
      </c>
      <c r="B11" s="20">
        <v>61</v>
      </c>
      <c r="C11" s="9">
        <v>219</v>
      </c>
      <c r="D11" s="9">
        <v>264</v>
      </c>
      <c r="I11" s="14"/>
      <c r="L11" s="14"/>
      <c r="N11" s="3">
        <v>612883.40000000014</v>
      </c>
      <c r="O11" s="5">
        <f>D11/N11*100000</f>
        <v>43.075077575930422</v>
      </c>
    </row>
    <row r="12" spans="1:16" s="3" customFormat="1" x14ac:dyDescent="0.15">
      <c r="A12" s="4">
        <v>2016</v>
      </c>
      <c r="B12" s="20">
        <v>40</v>
      </c>
      <c r="C12" s="9">
        <v>191</v>
      </c>
      <c r="D12" s="9">
        <v>231</v>
      </c>
      <c r="F12" s="3">
        <v>319480</v>
      </c>
      <c r="G12" s="3">
        <v>104533</v>
      </c>
      <c r="H12" s="3">
        <f>SUM(F12:G12)</f>
        <v>424013</v>
      </c>
      <c r="I12" s="14">
        <f>B12/H12*100000</f>
        <v>9.4336730241761462</v>
      </c>
      <c r="K12" s="3">
        <f>51280+35774+1149397+323111</f>
        <v>1559562</v>
      </c>
      <c r="L12" s="14">
        <f>C12/K12*100000</f>
        <v>12.247028332313816</v>
      </c>
      <c r="N12" s="37">
        <v>621850.80000000028</v>
      </c>
      <c r="O12" s="38">
        <f>D12/N12*100000</f>
        <v>37.147174209633548</v>
      </c>
    </row>
    <row r="13" spans="1:16" s="3" customFormat="1" x14ac:dyDescent="0.15">
      <c r="A13" s="4">
        <v>2017</v>
      </c>
      <c r="B13" s="20">
        <v>38</v>
      </c>
      <c r="C13" s="11">
        <v>216</v>
      </c>
      <c r="D13" s="11">
        <v>280</v>
      </c>
      <c r="E13" s="11"/>
      <c r="F13" s="11"/>
      <c r="G13" s="11"/>
      <c r="H13" s="11"/>
      <c r="I13" s="15"/>
      <c r="J13" s="11"/>
      <c r="K13" s="11"/>
      <c r="L13" s="15"/>
      <c r="M13" s="12"/>
      <c r="N13" s="46" t="s">
        <v>46</v>
      </c>
      <c r="O13" s="46" t="s">
        <v>46</v>
      </c>
    </row>
    <row r="14" spans="1:16" s="3" customFormat="1" x14ac:dyDescent="0.15">
      <c r="A14" s="4">
        <v>2018</v>
      </c>
      <c r="B14" s="20">
        <v>34</v>
      </c>
      <c r="C14" s="11">
        <v>168</v>
      </c>
      <c r="D14" s="11">
        <v>225</v>
      </c>
      <c r="E14" s="11"/>
      <c r="F14" s="11">
        <v>327210</v>
      </c>
      <c r="G14" s="11">
        <v>104908</v>
      </c>
      <c r="H14" s="11">
        <f>SUM(F14:G14)</f>
        <v>432118</v>
      </c>
      <c r="I14" s="15">
        <f>B14/H14*100000</f>
        <v>7.8682211803257447</v>
      </c>
      <c r="J14" s="11"/>
      <c r="K14" s="11">
        <v>1612951</v>
      </c>
      <c r="L14" s="15">
        <f>C14/K14*100000</f>
        <v>10.415691487218147</v>
      </c>
      <c r="M14" s="12"/>
      <c r="N14" s="46" t="s">
        <v>46</v>
      </c>
      <c r="O14" s="46" t="s">
        <v>46</v>
      </c>
    </row>
    <row r="16" spans="1:16" x14ac:dyDescent="0.15">
      <c r="N16" s="8"/>
    </row>
    <row r="17" spans="1:2" x14ac:dyDescent="0.15">
      <c r="A17" s="1" t="s">
        <v>28</v>
      </c>
    </row>
    <row r="18" spans="1:2" x14ac:dyDescent="0.15">
      <c r="A18" s="1" t="s">
        <v>29</v>
      </c>
    </row>
    <row r="19" spans="1:2" x14ac:dyDescent="0.15">
      <c r="A19" s="1" t="s">
        <v>30</v>
      </c>
    </row>
    <row r="20" spans="1:2" x14ac:dyDescent="0.15">
      <c r="A20" s="1" t="s">
        <v>0</v>
      </c>
    </row>
    <row r="21" spans="1:2" x14ac:dyDescent="0.15">
      <c r="A21" s="1">
        <v>2017.2018</v>
      </c>
      <c r="B21" s="1" t="s">
        <v>47</v>
      </c>
    </row>
  </sheetData>
  <phoneticPr fontId="18"/>
  <pageMargins left="0.27" right="0.28000000000000003" top="0.74803149606299213" bottom="0.74803149606299213" header="0.31496062992125984" footer="0.31496062992125984"/>
  <pageSetup paperSize="9" scale="71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9"/>
  <sheetViews>
    <sheetView zoomScaleNormal="100" workbookViewId="0">
      <selection activeCell="A2" sqref="A2"/>
    </sheetView>
  </sheetViews>
  <sheetFormatPr defaultColWidth="9" defaultRowHeight="15" x14ac:dyDescent="0.15"/>
  <cols>
    <col min="1" max="1" width="9" style="6" customWidth="1"/>
    <col min="2" max="5" width="6.875" style="6" customWidth="1"/>
    <col min="6" max="6" width="7.25" style="6" bestFit="1" customWidth="1"/>
    <col min="7" max="7" width="7.75" style="6" bestFit="1" customWidth="1"/>
    <col min="8" max="8" width="10.125" style="6" customWidth="1"/>
    <col min="9" max="13" width="9.125" style="6" bestFit="1" customWidth="1"/>
    <col min="14" max="14" width="9.125" style="6" customWidth="1"/>
    <col min="15" max="16384" width="9" style="6"/>
  </cols>
  <sheetData>
    <row r="2" spans="1:14" ht="45" x14ac:dyDescent="0.15">
      <c r="A2" s="6" t="s">
        <v>25</v>
      </c>
      <c r="B2" s="21"/>
      <c r="C2" s="32" t="s">
        <v>2</v>
      </c>
      <c r="D2" s="32" t="s">
        <v>11</v>
      </c>
      <c r="E2" s="32" t="s">
        <v>37</v>
      </c>
      <c r="H2" s="22"/>
      <c r="I2" s="32" t="s">
        <v>23</v>
      </c>
      <c r="J2" s="32" t="s">
        <v>31</v>
      </c>
      <c r="K2" s="32" t="s">
        <v>24</v>
      </c>
      <c r="L2" s="32" t="s">
        <v>32</v>
      </c>
      <c r="M2" s="32" t="s">
        <v>37</v>
      </c>
      <c r="N2" s="32" t="s">
        <v>40</v>
      </c>
    </row>
    <row r="3" spans="1:14" x14ac:dyDescent="0.15">
      <c r="B3" s="6">
        <v>2007</v>
      </c>
      <c r="C3" s="6">
        <v>0</v>
      </c>
      <c r="D3" s="6">
        <v>0</v>
      </c>
      <c r="E3" s="6">
        <v>2</v>
      </c>
      <c r="H3" s="6">
        <v>2007</v>
      </c>
      <c r="I3" s="6">
        <f t="shared" ref="I3:I14" si="0">C3+C17</f>
        <v>102</v>
      </c>
      <c r="J3" s="7">
        <f>C3/I3*100</f>
        <v>0</v>
      </c>
      <c r="K3" s="6">
        <f t="shared" ref="K3:K14" si="1">D3+D17</f>
        <v>353</v>
      </c>
      <c r="L3" s="7">
        <f>D3/K3*100</f>
        <v>0</v>
      </c>
      <c r="M3" s="6">
        <f t="shared" ref="M3:M13" si="2">E3+E17</f>
        <v>159</v>
      </c>
      <c r="N3" s="7">
        <f>E3/M3*100</f>
        <v>1.257861635220126</v>
      </c>
    </row>
    <row r="4" spans="1:14" x14ac:dyDescent="0.15">
      <c r="B4" s="6">
        <v>2008</v>
      </c>
      <c r="C4" s="6">
        <v>1</v>
      </c>
      <c r="D4" s="6">
        <v>2</v>
      </c>
      <c r="E4" s="6">
        <v>1</v>
      </c>
      <c r="H4" s="6">
        <v>2008</v>
      </c>
      <c r="I4" s="6">
        <f t="shared" si="0"/>
        <v>81</v>
      </c>
      <c r="J4" s="7">
        <f t="shared" ref="J4:J13" si="3">C4/I4*100</f>
        <v>1.2345679012345678</v>
      </c>
      <c r="K4" s="6">
        <f t="shared" si="1"/>
        <v>318</v>
      </c>
      <c r="L4" s="7">
        <f t="shared" ref="L4:L14" si="4">D4/K4*100</f>
        <v>0.62893081761006298</v>
      </c>
      <c r="M4" s="6">
        <f t="shared" si="2"/>
        <v>174</v>
      </c>
      <c r="N4" s="7">
        <f t="shared" ref="N4:N14" si="5">E4/M4*100</f>
        <v>0.57471264367816088</v>
      </c>
    </row>
    <row r="5" spans="1:14" x14ac:dyDescent="0.15">
      <c r="B5" s="6">
        <v>2009</v>
      </c>
      <c r="C5" s="6">
        <v>2</v>
      </c>
      <c r="D5" s="6">
        <v>2</v>
      </c>
      <c r="E5" s="6">
        <v>0</v>
      </c>
      <c r="H5" s="6">
        <v>2009</v>
      </c>
      <c r="I5" s="6">
        <f t="shared" si="0"/>
        <v>77</v>
      </c>
      <c r="J5" s="7">
        <f t="shared" si="3"/>
        <v>2.5974025974025974</v>
      </c>
      <c r="K5" s="6">
        <f t="shared" si="1"/>
        <v>348</v>
      </c>
      <c r="L5" s="7">
        <f t="shared" si="4"/>
        <v>0.57471264367816088</v>
      </c>
      <c r="M5" s="6">
        <f t="shared" si="2"/>
        <v>185</v>
      </c>
      <c r="N5" s="7">
        <f t="shared" si="5"/>
        <v>0</v>
      </c>
    </row>
    <row r="6" spans="1:14" x14ac:dyDescent="0.15">
      <c r="B6" s="6">
        <v>2010</v>
      </c>
      <c r="C6" s="6">
        <v>2</v>
      </c>
      <c r="D6" s="6">
        <v>4</v>
      </c>
      <c r="E6" s="6">
        <v>7</v>
      </c>
      <c r="H6" s="6">
        <v>2010</v>
      </c>
      <c r="I6" s="6">
        <f t="shared" si="0"/>
        <v>91</v>
      </c>
      <c r="J6" s="7">
        <f t="shared" si="3"/>
        <v>2.197802197802198</v>
      </c>
      <c r="K6" s="6">
        <f t="shared" si="1"/>
        <v>315</v>
      </c>
      <c r="L6" s="7">
        <f t="shared" si="4"/>
        <v>1.2698412698412698</v>
      </c>
      <c r="M6" s="6">
        <f t="shared" si="2"/>
        <v>155</v>
      </c>
      <c r="N6" s="7">
        <f t="shared" si="5"/>
        <v>4.5161290322580641</v>
      </c>
    </row>
    <row r="7" spans="1:14" x14ac:dyDescent="0.15">
      <c r="B7" s="6">
        <v>2011</v>
      </c>
      <c r="C7" s="6">
        <v>0</v>
      </c>
      <c r="D7" s="6">
        <v>2</v>
      </c>
      <c r="E7" s="6">
        <v>6</v>
      </c>
      <c r="H7" s="6">
        <v>2011</v>
      </c>
      <c r="I7" s="6">
        <f t="shared" si="0"/>
        <v>79</v>
      </c>
      <c r="J7" s="7">
        <f t="shared" si="3"/>
        <v>0</v>
      </c>
      <c r="K7" s="6">
        <f t="shared" si="1"/>
        <v>347</v>
      </c>
      <c r="L7" s="7">
        <f t="shared" si="4"/>
        <v>0.57636887608069165</v>
      </c>
      <c r="M7" s="6">
        <f t="shared" si="2"/>
        <v>240</v>
      </c>
      <c r="N7" s="7">
        <f t="shared" si="5"/>
        <v>2.5</v>
      </c>
    </row>
    <row r="8" spans="1:14" x14ac:dyDescent="0.15">
      <c r="B8" s="6">
        <v>2012</v>
      </c>
      <c r="C8" s="6">
        <v>1</v>
      </c>
      <c r="D8" s="6">
        <v>2</v>
      </c>
      <c r="E8" s="6">
        <v>14</v>
      </c>
      <c r="H8" s="6">
        <v>2012</v>
      </c>
      <c r="I8" s="6">
        <f t="shared" si="0"/>
        <v>61</v>
      </c>
      <c r="J8" s="7">
        <f t="shared" si="3"/>
        <v>1.639344262295082</v>
      </c>
      <c r="K8" s="6">
        <f t="shared" si="1"/>
        <v>287</v>
      </c>
      <c r="L8" s="7">
        <f t="shared" si="4"/>
        <v>0.69686411149825789</v>
      </c>
      <c r="M8" s="6">
        <f t="shared" si="2"/>
        <v>272</v>
      </c>
      <c r="N8" s="7">
        <f t="shared" si="5"/>
        <v>5.1470588235294112</v>
      </c>
    </row>
    <row r="9" spans="1:14" x14ac:dyDescent="0.15">
      <c r="B9" s="6">
        <v>2013</v>
      </c>
      <c r="C9" s="6">
        <v>2</v>
      </c>
      <c r="D9" s="6">
        <v>2</v>
      </c>
      <c r="E9" s="6">
        <v>17</v>
      </c>
      <c r="H9" s="6">
        <v>2013</v>
      </c>
      <c r="I9" s="6">
        <f t="shared" si="0"/>
        <v>62</v>
      </c>
      <c r="J9" s="7">
        <f t="shared" si="3"/>
        <v>3.225806451612903</v>
      </c>
      <c r="K9" s="6">
        <f t="shared" si="1"/>
        <v>219</v>
      </c>
      <c r="L9" s="7">
        <f t="shared" si="4"/>
        <v>0.91324200913242004</v>
      </c>
      <c r="M9" s="6">
        <f t="shared" si="2"/>
        <v>276</v>
      </c>
      <c r="N9" s="7">
        <f t="shared" si="5"/>
        <v>6.1594202898550732</v>
      </c>
    </row>
    <row r="10" spans="1:14" x14ac:dyDescent="0.15">
      <c r="B10" s="6">
        <v>2014</v>
      </c>
      <c r="C10" s="6">
        <v>1</v>
      </c>
      <c r="D10" s="6">
        <v>1</v>
      </c>
      <c r="E10" s="6">
        <v>6</v>
      </c>
      <c r="H10" s="6">
        <v>2014</v>
      </c>
      <c r="I10" s="6">
        <f t="shared" si="0"/>
        <v>45</v>
      </c>
      <c r="J10" s="7">
        <f t="shared" si="3"/>
        <v>2.2222222222222223</v>
      </c>
      <c r="K10" s="6">
        <f t="shared" si="1"/>
        <v>246</v>
      </c>
      <c r="L10" s="7">
        <f t="shared" si="4"/>
        <v>0.40650406504065045</v>
      </c>
      <c r="M10" s="6">
        <f t="shared" si="2"/>
        <v>242</v>
      </c>
      <c r="N10" s="7">
        <f t="shared" si="5"/>
        <v>2.4793388429752068</v>
      </c>
    </row>
    <row r="11" spans="1:14" x14ac:dyDescent="0.15">
      <c r="B11" s="6">
        <v>2015</v>
      </c>
      <c r="C11" s="6">
        <v>4</v>
      </c>
      <c r="D11" s="6">
        <v>4</v>
      </c>
      <c r="E11" s="6">
        <v>13</v>
      </c>
      <c r="H11" s="6">
        <v>2015</v>
      </c>
      <c r="I11" s="6">
        <f t="shared" si="0"/>
        <v>60</v>
      </c>
      <c r="J11" s="7">
        <f>C11/I11*100</f>
        <v>6.666666666666667</v>
      </c>
      <c r="K11" s="6">
        <f t="shared" si="1"/>
        <v>210</v>
      </c>
      <c r="L11" s="7">
        <f t="shared" si="4"/>
        <v>1.9047619047619049</v>
      </c>
      <c r="M11" s="6">
        <f t="shared" si="2"/>
        <v>255</v>
      </c>
      <c r="N11" s="7">
        <f t="shared" si="5"/>
        <v>5.0980392156862742</v>
      </c>
    </row>
    <row r="12" spans="1:14" x14ac:dyDescent="0.15">
      <c r="B12" s="33">
        <v>2016</v>
      </c>
      <c r="C12" s="33">
        <v>0</v>
      </c>
      <c r="D12" s="33">
        <v>1</v>
      </c>
      <c r="E12" s="33">
        <v>12</v>
      </c>
      <c r="H12" s="33">
        <v>2016</v>
      </c>
      <c r="I12" s="33">
        <f t="shared" si="0"/>
        <v>39</v>
      </c>
      <c r="J12" s="48">
        <f t="shared" si="3"/>
        <v>0</v>
      </c>
      <c r="K12" s="33">
        <f t="shared" si="1"/>
        <v>186</v>
      </c>
      <c r="L12" s="48">
        <f t="shared" si="4"/>
        <v>0.53763440860215062</v>
      </c>
      <c r="M12" s="33">
        <f t="shared" si="2"/>
        <v>215</v>
      </c>
      <c r="N12" s="48">
        <f t="shared" si="5"/>
        <v>5.5813953488372094</v>
      </c>
    </row>
    <row r="13" spans="1:14" x14ac:dyDescent="0.15">
      <c r="B13" s="6">
        <v>2017</v>
      </c>
      <c r="C13" s="6">
        <v>5</v>
      </c>
      <c r="D13" s="6">
        <v>3</v>
      </c>
      <c r="E13" s="6">
        <v>32</v>
      </c>
      <c r="H13" s="6">
        <v>2017</v>
      </c>
      <c r="I13" s="6">
        <f t="shared" si="0"/>
        <v>35</v>
      </c>
      <c r="J13" s="7">
        <f t="shared" si="3"/>
        <v>14.285714285714285</v>
      </c>
      <c r="K13" s="52">
        <f t="shared" si="1"/>
        <v>206</v>
      </c>
      <c r="L13" s="7">
        <f t="shared" si="4"/>
        <v>1.4563106796116505</v>
      </c>
      <c r="M13" s="6">
        <f t="shared" si="2"/>
        <v>267</v>
      </c>
      <c r="N13" s="7">
        <f t="shared" si="5"/>
        <v>11.985018726591761</v>
      </c>
    </row>
    <row r="14" spans="1:14" x14ac:dyDescent="0.15">
      <c r="B14" s="47">
        <v>2018</v>
      </c>
      <c r="C14" s="47">
        <v>0</v>
      </c>
      <c r="D14" s="47">
        <v>3</v>
      </c>
      <c r="E14" s="47">
        <v>26</v>
      </c>
      <c r="H14" s="33">
        <v>2018</v>
      </c>
      <c r="I14" s="33">
        <f t="shared" si="0"/>
        <v>34</v>
      </c>
      <c r="J14" s="7">
        <f>C14/I14*100</f>
        <v>0</v>
      </c>
      <c r="K14" s="52">
        <f t="shared" si="1"/>
        <v>165</v>
      </c>
      <c r="L14" s="7">
        <f t="shared" si="4"/>
        <v>1.8181818181818181</v>
      </c>
      <c r="M14" s="30">
        <f>E14+E28</f>
        <v>219</v>
      </c>
      <c r="N14" s="48">
        <f t="shared" si="5"/>
        <v>11.87214611872146</v>
      </c>
    </row>
    <row r="15" spans="1:14" x14ac:dyDescent="0.15">
      <c r="H15" s="49"/>
      <c r="I15" s="54">
        <f>SUM(I3:I14)</f>
        <v>766</v>
      </c>
      <c r="J15" s="49"/>
      <c r="K15" s="53">
        <f>SUM(K3:K14)</f>
        <v>3200</v>
      </c>
      <c r="L15" s="49"/>
      <c r="M15" s="53">
        <f>SUM(M3:M14)</f>
        <v>2659</v>
      </c>
      <c r="N15" s="49"/>
    </row>
    <row r="16" spans="1:14" ht="30" x14ac:dyDescent="0.15">
      <c r="A16" s="6" t="s">
        <v>26</v>
      </c>
      <c r="B16" s="22"/>
      <c r="C16" s="32" t="s">
        <v>2</v>
      </c>
      <c r="D16" s="32" t="s">
        <v>11</v>
      </c>
      <c r="E16" s="32" t="s">
        <v>37</v>
      </c>
      <c r="K16" s="40"/>
      <c r="M16" s="40"/>
    </row>
    <row r="17" spans="1:14" x14ac:dyDescent="0.15">
      <c r="B17" s="6">
        <v>2007</v>
      </c>
      <c r="C17" s="6">
        <v>102</v>
      </c>
      <c r="D17" s="6">
        <v>353</v>
      </c>
      <c r="E17" s="6">
        <v>157</v>
      </c>
    </row>
    <row r="18" spans="1:14" ht="45" x14ac:dyDescent="0.15">
      <c r="B18" s="6">
        <v>2008</v>
      </c>
      <c r="C18" s="6">
        <v>80</v>
      </c>
      <c r="D18" s="6">
        <v>316</v>
      </c>
      <c r="E18" s="6">
        <v>173</v>
      </c>
      <c r="H18" s="21"/>
      <c r="I18" s="32" t="s">
        <v>2</v>
      </c>
      <c r="J18" s="32" t="s">
        <v>41</v>
      </c>
      <c r="K18" s="32" t="s">
        <v>24</v>
      </c>
      <c r="L18" s="32" t="s">
        <v>42</v>
      </c>
      <c r="M18" s="32" t="s">
        <v>37</v>
      </c>
      <c r="N18" s="32" t="s">
        <v>43</v>
      </c>
    </row>
    <row r="19" spans="1:14" x14ac:dyDescent="0.15">
      <c r="B19" s="6">
        <v>2009</v>
      </c>
      <c r="C19" s="6">
        <v>75</v>
      </c>
      <c r="D19" s="6">
        <v>346</v>
      </c>
      <c r="E19" s="6">
        <v>185</v>
      </c>
      <c r="H19" s="6" t="s">
        <v>18</v>
      </c>
      <c r="I19" s="6">
        <f>SUM(I3:I4)</f>
        <v>183</v>
      </c>
      <c r="J19" s="7">
        <f>(C3+C4)/I19*100</f>
        <v>0.54644808743169404</v>
      </c>
      <c r="K19" s="6">
        <f>SUM(K3:K4)</f>
        <v>671</v>
      </c>
      <c r="L19" s="7">
        <f>(D3+D4)/K19*100</f>
        <v>0.29806259314456035</v>
      </c>
      <c r="M19" s="6">
        <f>SUM(M3:M4)</f>
        <v>333</v>
      </c>
      <c r="N19" s="7">
        <f>(E3+E4)/M19*100</f>
        <v>0.90090090090090091</v>
      </c>
    </row>
    <row r="20" spans="1:14" x14ac:dyDescent="0.15">
      <c r="B20" s="6">
        <v>2010</v>
      </c>
      <c r="C20" s="6">
        <v>89</v>
      </c>
      <c r="D20" s="6">
        <v>311</v>
      </c>
      <c r="E20" s="6">
        <v>148</v>
      </c>
      <c r="H20" s="6" t="s">
        <v>19</v>
      </c>
      <c r="I20" s="6">
        <f>SUM(I5:I6)</f>
        <v>168</v>
      </c>
      <c r="J20" s="7">
        <f>(C5+C6)/I20*100</f>
        <v>2.3809523809523809</v>
      </c>
      <c r="K20" s="6">
        <f>SUM(K5:K6)</f>
        <v>663</v>
      </c>
      <c r="L20" s="7">
        <f>(D5+D6)/K20*100</f>
        <v>0.90497737556561098</v>
      </c>
      <c r="M20" s="6">
        <f>SUM(M5:M6)</f>
        <v>340</v>
      </c>
      <c r="N20" s="7">
        <f>(E5+E6)/M20*100</f>
        <v>2.0588235294117645</v>
      </c>
    </row>
    <row r="21" spans="1:14" x14ac:dyDescent="0.15">
      <c r="B21" s="6">
        <v>2011</v>
      </c>
      <c r="C21" s="6">
        <v>79</v>
      </c>
      <c r="D21" s="6">
        <v>345</v>
      </c>
      <c r="E21" s="6">
        <v>234</v>
      </c>
      <c r="H21" s="6" t="s">
        <v>20</v>
      </c>
      <c r="I21" s="6">
        <f>SUM(I7:I8)</f>
        <v>140</v>
      </c>
      <c r="J21" s="7">
        <f>(C7+C8)/I21*100</f>
        <v>0.7142857142857143</v>
      </c>
      <c r="K21" s="6">
        <f>SUM(K7:K8)</f>
        <v>634</v>
      </c>
      <c r="L21" s="7">
        <f>(D7+D8)/K21*100</f>
        <v>0.63091482649842268</v>
      </c>
      <c r="M21" s="6">
        <f>SUM(M7:M8)</f>
        <v>512</v>
      </c>
      <c r="N21" s="7">
        <f>(E7+E8)/M21*100</f>
        <v>3.90625</v>
      </c>
    </row>
    <row r="22" spans="1:14" x14ac:dyDescent="0.15">
      <c r="B22" s="6">
        <v>2012</v>
      </c>
      <c r="C22" s="6">
        <v>60</v>
      </c>
      <c r="D22" s="6">
        <v>285</v>
      </c>
      <c r="E22" s="6">
        <v>258</v>
      </c>
      <c r="H22" s="6" t="s">
        <v>21</v>
      </c>
      <c r="I22" s="6">
        <f>SUM(I9:I10)</f>
        <v>107</v>
      </c>
      <c r="J22" s="7">
        <f>(C9+C10)/I22*100</f>
        <v>2.8037383177570092</v>
      </c>
      <c r="K22" s="6">
        <f>SUM(K9:K10)</f>
        <v>465</v>
      </c>
      <c r="L22" s="7">
        <f>(D9+D10)/K22*100</f>
        <v>0.64516129032258063</v>
      </c>
      <c r="M22" s="6">
        <f>SUM(M9:M10)</f>
        <v>518</v>
      </c>
      <c r="N22" s="7">
        <f>(E9+E10)/M22*100</f>
        <v>4.4401544401544406</v>
      </c>
    </row>
    <row r="23" spans="1:14" x14ac:dyDescent="0.15">
      <c r="B23" s="6">
        <v>2013</v>
      </c>
      <c r="C23" s="6">
        <v>60</v>
      </c>
      <c r="D23" s="6">
        <v>217</v>
      </c>
      <c r="E23" s="6">
        <v>259</v>
      </c>
      <c r="H23" s="33" t="s">
        <v>22</v>
      </c>
      <c r="I23" s="33">
        <f>SUM(I11:I12)</f>
        <v>99</v>
      </c>
      <c r="J23" s="48">
        <f>(C11+C12)/I23*100</f>
        <v>4.0404040404040407</v>
      </c>
      <c r="K23" s="33">
        <f>SUM(K11:K12)</f>
        <v>396</v>
      </c>
      <c r="L23" s="48">
        <f>(D11+D12)/K23*100</f>
        <v>1.2626262626262625</v>
      </c>
      <c r="M23" s="33">
        <f>SUM(M11:M12)</f>
        <v>470</v>
      </c>
      <c r="N23" s="48">
        <f>(E11+E12)/M23*100</f>
        <v>5.3191489361702127</v>
      </c>
    </row>
    <row r="24" spans="1:14" x14ac:dyDescent="0.15">
      <c r="B24" s="6">
        <v>2014</v>
      </c>
      <c r="C24" s="6">
        <v>44</v>
      </c>
      <c r="D24" s="6">
        <v>245</v>
      </c>
      <c r="E24" s="6">
        <v>236</v>
      </c>
      <c r="H24" s="47" t="s">
        <v>45</v>
      </c>
      <c r="I24" s="47">
        <f>SUM(I13:I14)</f>
        <v>69</v>
      </c>
      <c r="J24" s="50">
        <f>(C13+C14)/I24*100</f>
        <v>7.2463768115942031</v>
      </c>
      <c r="K24" s="51">
        <f>SUM(K13:K14)</f>
        <v>371</v>
      </c>
      <c r="L24" s="50">
        <f>(D13+D14)/K24*100</f>
        <v>1.6172506738544474</v>
      </c>
      <c r="M24" s="51">
        <f>SUM(M13:M14)</f>
        <v>486</v>
      </c>
      <c r="N24" s="50">
        <f>(E13+E14)/M24*100</f>
        <v>11.934156378600823</v>
      </c>
    </row>
    <row r="25" spans="1:14" x14ac:dyDescent="0.15">
      <c r="B25" s="33">
        <v>2015</v>
      </c>
      <c r="C25" s="33">
        <v>56</v>
      </c>
      <c r="D25" s="33">
        <v>206</v>
      </c>
      <c r="E25" s="33">
        <v>242</v>
      </c>
      <c r="I25" s="6">
        <f>SUM(I19:I24)</f>
        <v>766</v>
      </c>
      <c r="K25" s="55">
        <f>SUM(K19:K24)</f>
        <v>3200</v>
      </c>
      <c r="M25" s="55">
        <f>SUM(M19:M24)</f>
        <v>2659</v>
      </c>
    </row>
    <row r="26" spans="1:14" x14ac:dyDescent="0.15">
      <c r="B26" s="33">
        <v>2016</v>
      </c>
      <c r="C26" s="33">
        <v>39</v>
      </c>
      <c r="D26" s="33">
        <v>185</v>
      </c>
      <c r="E26" s="33">
        <v>203</v>
      </c>
    </row>
    <row r="27" spans="1:14" x14ac:dyDescent="0.15">
      <c r="B27" s="33">
        <v>2017</v>
      </c>
      <c r="C27" s="6">
        <v>30</v>
      </c>
      <c r="D27" s="6">
        <v>203</v>
      </c>
      <c r="E27" s="6">
        <v>235</v>
      </c>
    </row>
    <row r="28" spans="1:14" x14ac:dyDescent="0.15">
      <c r="B28" s="47">
        <v>2018</v>
      </c>
      <c r="C28" s="47">
        <v>34</v>
      </c>
      <c r="D28" s="47">
        <v>162</v>
      </c>
      <c r="E28" s="51">
        <v>193</v>
      </c>
    </row>
    <row r="29" spans="1:14" x14ac:dyDescent="0.15">
      <c r="A29" s="59" t="s">
        <v>27</v>
      </c>
      <c r="B29" s="59"/>
      <c r="C29" s="59"/>
    </row>
  </sheetData>
  <mergeCells count="1">
    <mergeCell ref="A29:C29"/>
  </mergeCells>
  <phoneticPr fontId="18"/>
  <pageMargins left="0.7" right="0.7" top="0.75" bottom="0.75" header="0.3" footer="0.3"/>
  <pageSetup paperSize="9" orientation="landscape" r:id="rId1"/>
  <ignoredErrors>
    <ignoredError sqref="J19:J22 L19:L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患者数</vt:lpstr>
      <vt:lpstr>推定届出率</vt:lpstr>
      <vt:lpstr>出生国</vt:lpstr>
      <vt:lpstr>出生国!test</vt:lpstr>
      <vt:lpstr>出生国!test_1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Kawatsu</dc:creator>
  <cp:lastModifiedBy>TSC</cp:lastModifiedBy>
  <cp:lastPrinted>2020-01-08T23:57:49Z</cp:lastPrinted>
  <dcterms:created xsi:type="dcterms:W3CDTF">2018-03-29T06:01:05Z</dcterms:created>
  <dcterms:modified xsi:type="dcterms:W3CDTF">2020-01-20T06:27:45Z</dcterms:modified>
</cp:coreProperties>
</file>